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 5" sheetId="1" state="visible" r:id="rId2"/>
    <sheet name="прил 7" sheetId="2" state="visible" r:id="rId3"/>
    <sheet name="прил 9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<sst xmlns="http://schemas.openxmlformats.org/spreadsheetml/2006/main" count="10459" uniqueCount="707">
  <si>
    <t xml:space="preserve">Приложение  5</t>
  </si>
  <si>
    <t xml:space="preserve">к решению Совета депутатов городского округа Фрязино</t>
  </si>
  <si>
    <t xml:space="preserve">От  28.11.2019    № 381</t>
  </si>
  <si>
    <t xml:space="preserve"> "О бюджете городского округа Фрязино на 2020 год</t>
  </si>
  <si>
    <t xml:space="preserve">и на плановый период 2021 и 2022 годов"</t>
  </si>
  <si>
    <t xml:space="preserve">РАСПРЕДЕЛЕНИЕ БЮДЖЕТНЫХ АССИГНОВАНИЙ БЮДЖЕТА ГОРОДСКОГО ОКРУГА ФРЯЗИНО НА 2020 ГОД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</si>
  <si>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</si>
  <si>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</si>
  <si>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</si>
  <si>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</si>
  <si>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</si>
  <si>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</si>
  <si>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</si>
  <si>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</si>
  <si>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</si>
  <si>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</si>
  <si>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</si>
  <si>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</si>
  <si>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</si>
  <si>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</si>
  <si>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</si>
  <si>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</si>
  <si>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</si>
  <si>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</si>
  <si>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</si>
  <si>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</si>
  <si>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</si>
  <si>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</si>
  <si>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</si>
  <si>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</si>
  <si>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</si>
  <si>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</si>
  <si>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</si>
  <si>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</si>
  <si>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</si>
  <si>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</si>
  <si>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</si>
  <si>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</si>
  <si>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</si>
  <si>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</si>
  <si>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</si>
  <si>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</si>
  <si>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</si>
  <si>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</si>
  <si>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</si>
  <si>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</si>
  <si>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</si>
  <si>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</si>
  <si>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</si>
  <si>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</si>
  <si>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</si>
  <si>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</si>
  <si>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</si>
  <si>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</si>
  <si>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</si>
  <si>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</si>
  <si>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</si>
  <si>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</si>
  <si>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</si>
  <si>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</si>
  <si>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</si>
  <si>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</si>
  <si>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</si>
  <si>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</si>
  <si>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</si>
  <si>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</si>
  <si>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</si>
  <si>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</si>
  <si>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</si>
  <si>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</si>
  <si>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</si>
  <si>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</si>
  <si>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</si>
  <si>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</si>
  <si>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</si>
  <si>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</si>
  <si>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</si>
  <si>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</si>
  <si>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</si>
  <si>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</si>
  <si>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</si>
  <si>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</si>
  <si>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</si>
  <si>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</si>
  <si>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</si>
  <si>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</si>
  <si>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</si>
  <si>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</si>
  <si>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</si>
  <si>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</si>
  <si>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</si>
  <si>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</si>
  <si>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</si>
  <si>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</si>
  <si>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</si>
  <si>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</si>
  <si>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</si>
  <si>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</si>
  <si>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</si>
  <si>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</si>
  <si>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</si>
  <si>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</si>
  <si>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</si>
  <si>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</si>
  <si>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</si>
  <si>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</si>
  <si>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</si>
  <si>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</si>
  <si>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</si>
  <si>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</si>
  <si>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</si>
  <si>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</si>
  <si>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</si>
  <si>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</si>
  <si>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</si>
  <si>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</si>
  <si>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</si>
  <si>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</si>
  <si>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</si>
  <si>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</si>
  <si>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</si>
  <si>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</si>
  <si>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</si>
  <si>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</si>
  <si>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</si>
  <si>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</si>
  <si>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</si>
  <si>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</si>
  <si>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</si>
  <si>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</si>
  <si>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</si>
  <si>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</si>
  <si>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</si>
  <si>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</si>
  <si>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</si>
  <si>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</si>
  <si>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</si>
  <si>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</si>
  <si>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</si>
  <si>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</si>
  <si>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</si>
  <si>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</si>
  <si>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</si>
  <si>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</si>
  <si>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</si>
  <si>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Обеспечивающая подпрограмма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</si>
  <si>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</si>
  <si>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</si>
  <si>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</si>
  <si>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</si>
  <si>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</si>
  <si>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</si>
  <si>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</si>
  <si>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</si>
  <si>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</si>
  <si>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</si>
  <si>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</si>
  <si>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</si>
  <si>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</si>
  <si>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</si>
  <si>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</si>
  <si>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</si>
  <si>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</si>
  <si>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</si>
  <si>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</si>
  <si>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</si>
  <si>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</si>
  <si>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</si>
  <si>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 xml:space="preserve">15 1 02 S0140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</si>
  <si>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</si>
  <si>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</si>
  <si>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</si>
  <si>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</si>
  <si>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</si>
  <si>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</si>
  <si>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</si>
  <si>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</si>
  <si>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</si>
  <si>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</si>
  <si>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</si>
  <si>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</si>
  <si>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«Снижение рисков возникновения и смягчение последствий чрезвычайных ситуаций природного и техногенного характера»</t>
  </si>
  <si>
    <t xml:space="preserve">08 2 00 00000</t>
  </si>
  <si>
    <t xml:space="preserve">Основное мероприятие «Осуществление мероприятий по защите и смягчению последствий от чрезвычайных ситуаций природного и техногенного характера населения и территорий»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</si>
  <si>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</si>
  <si>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</si>
  <si>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</si>
  <si>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</si>
  <si>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</si>
  <si>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«Развитие и совершенствование систем оповещения и информирования населения Московской области»</t>
  </si>
  <si>
    <t xml:space="preserve">08 3 00 00000</t>
  </si>
  <si>
    <t xml:space="preserve"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области»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</si>
  <si>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</si>
  <si>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</si>
  <si>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</si>
  <si>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</si>
  <si>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</si>
  <si>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</si>
  <si>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</si>
  <si>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</si>
  <si>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</si>
  <si>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</si>
  <si>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</si>
  <si>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</si>
  <si>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</si>
  <si>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</si>
  <si>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</si>
  <si>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</si>
  <si>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</si>
  <si>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Расходы на выплаты персоналу казенных учреждений</t>
  </si>
  <si>
    <t xml:space="preserve">110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</si>
  <si>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</si>
  <si>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</si>
  <si>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</si>
  <si>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</si>
  <si>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</si>
  <si>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Повышение степени антитеррористической защищенности мест с массовым пребыванием людей и муниципальных объектов</t>
  </si>
  <si>
    <t xml:space="preserve">08 1 01 00321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</si>
  <si>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</si>
  <si>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</si>
  <si>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</si>
  <si>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</si>
  <si>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</si>
  <si>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</si>
  <si>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</si>
  <si>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</si>
  <si>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</si>
  <si>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</si>
  <si>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</si>
  <si>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</si>
  <si>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</si>
  <si>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</si>
  <si>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</si>
  <si>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</si>
  <si>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«Выполнение мероприятий по безопасности населения на водных объектах, расположенных на территории Московской области»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</si>
  <si>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</si>
  <si>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</si>
  <si>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</si>
  <si>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«Обеспечение пожарной безопасности»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</si>
  <si>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</si>
  <si>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</si>
  <si>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</si>
  <si>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</si>
  <si>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</si>
  <si>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Содержание и развитие муниципальных экстренных оперативных служб - водноспасательный пост</t>
  </si>
  <si>
    <t xml:space="preserve">08 6 01 01021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</si>
  <si>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</si>
  <si>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</si>
  <si>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</si>
  <si>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</si>
  <si>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</si>
  <si>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</si>
  <si>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</si>
  <si>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</si>
  <si>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</si>
  <si>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</si>
  <si>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</si>
  <si>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</si>
  <si>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</si>
  <si>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</si>
  <si>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</si>
  <si>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</si>
  <si>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06 4 01 60870</t>
  </si>
  <si>
    <t xml:space="preserve">Дорожное хозяйство (дорожные фонды)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</si>
  <si>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</si>
  <si>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</si>
  <si>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</si>
  <si>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</si>
  <si>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</si>
  <si>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</si>
  <si>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</si>
  <si>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</si>
  <si>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</si>
  <si>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</si>
  <si>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</si>
  <si>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</si>
  <si>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</si>
  <si>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</si>
  <si>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</si>
  <si>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</si>
  <si>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</si>
  <si>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</si>
  <si>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за счет средств местного бюджета</t>
  </si>
  <si>
    <t xml:space="preserve">17 1 F2 72740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</si>
  <si>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</si>
  <si>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</si>
  <si>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</si>
  <si>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</si>
  <si>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</si>
  <si>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</si>
  <si>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</si>
  <si>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</si>
  <si>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</si>
  <si>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</si>
  <si>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</si>
  <si>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</si>
  <si>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</si>
  <si>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</si>
  <si>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</si>
  <si>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</si>
  <si>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</si>
  <si>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</si>
  <si>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</si>
  <si>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</si>
  <si>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</si>
  <si>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</si>
  <si>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</si>
  <si>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</si>
  <si>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</si>
  <si>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</si>
  <si>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</si>
  <si>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</si>
  <si>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</si>
  <si>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</si>
  <si>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 за счет средств местного бюджета</t>
  </si>
  <si>
    <t xml:space="preserve">15 2 Е4 72100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</si>
  <si>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</si>
  <si>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</si>
  <si>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Другие вопросы в области национальной экономики</t>
  </si>
  <si>
    <t xml:space="preserve">12</t>
  </si>
  <si>
    <t xml:space="preserve">Основное мероприятие "Оснащение  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</si>
  <si>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 xml:space="preserve">08 1 06 00000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</si>
  <si>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</si>
  <si>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08 1 06 62820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</si>
  <si>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</si>
  <si>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</si>
  <si>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</si>
  <si>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</si>
  <si>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</si>
  <si>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</si>
  <si>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</si>
  <si>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</si>
  <si>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</si>
  <si>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</si>
  <si>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</si>
  <si>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</si>
  <si>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</si>
  <si>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</si>
  <si>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</si>
  <si>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</si>
  <si>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</si>
  <si>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</si>
  <si>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</si>
  <si>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</si>
  <si>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</si>
  <si>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</si>
  <si>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</si>
  <si>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</si>
  <si>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</si>
  <si>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</si>
  <si>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Основное мероприятие «Обеспечение мер по ликвидации самовольных, недостроенных и аварийных объектов на территории муниципального образования» </t>
  </si>
  <si>
    <t xml:space="preserve">16 2 04 00000</t>
  </si>
  <si>
    <t xml:space="preserve">Ликвидация самовольных, недостроенных и аварийных объектов на территории муниципального образования</t>
  </si>
  <si>
    <t xml:space="preserve">16 2 04 01210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</si>
  <si>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</si>
  <si>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</si>
  <si>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</si>
  <si>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</si>
  <si>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</si>
  <si>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</si>
  <si>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</si>
  <si>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</si>
  <si>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</si>
  <si>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</si>
  <si>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</si>
  <si>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</si>
  <si>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</si>
  <si>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</si>
  <si>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</si>
  <si>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Ремонт подъездов в многоквартирных домах</t>
  </si>
  <si>
    <t xml:space="preserve">17 3 01 S0950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</si>
  <si>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</si>
  <si>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</si>
  <si>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</si>
  <si>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</si>
  <si>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</si>
  <si>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</si>
  <si>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</si>
  <si>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</si>
  <si>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</si>
  <si>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</si>
  <si>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</si>
  <si>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</si>
  <si>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</si>
  <si>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Строительство и реконструкция (модернизация) объектов питьевого водоснабжения за счет средств местного бюджета</t>
  </si>
  <si>
    <t xml:space="preserve">10 1 G5 72430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</si>
  <si>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</si>
  <si>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</si>
  <si>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</si>
  <si>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</si>
  <si>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</si>
  <si>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10 3 05 00190</t>
  </si>
  <si>
    <t xml:space="preserve">Приобретение коммунальной техники за счет средств местного бюджета</t>
  </si>
  <si>
    <t xml:space="preserve">17 1 F2 71360</t>
  </si>
  <si>
    <t xml:space="preserve">Благоустройство</t>
  </si>
  <si>
    <t xml:space="preserve">Основное мероприятие «Организация ритуальных услуг и содержание мест захоронения»</t>
  </si>
  <si>
    <t xml:space="preserve">08 1 07 00000</t>
  </si>
  <si>
    <t xml:space="preserve">Содержание мест захоронения</t>
  </si>
  <si>
    <t xml:space="preserve">08 1 07 00590</t>
  </si>
  <si>
    <t xml:space="preserve">Благоустройство мест захоронений </t>
  </si>
  <si>
    <t xml:space="preserve">08 1 07 01250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</si>
  <si>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</si>
  <si>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</si>
  <si>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</si>
  <si>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</si>
  <si>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 за счет средств местного бюджета</t>
  </si>
  <si>
    <t xml:space="preserve">17 1 01 70890</t>
  </si>
  <si>
    <t xml:space="preserve">Комплексное благоустройство территорий за счет средств местного бюджета</t>
  </si>
  <si>
    <t xml:space="preserve">17 1 01 71350</t>
  </si>
  <si>
    <t xml:space="preserve">Реализация программ формирования современной городской среды в части благоустройства общественных территорий</t>
  </si>
  <si>
    <t xml:space="preserve">17 1 F2 55551</t>
  </si>
  <si>
    <t xml:space="preserve"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</si>
  <si>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 xml:space="preserve">17 1 F2 71580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</si>
  <si>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 за счет средств местного бюджета</t>
  </si>
  <si>
    <t xml:space="preserve">17 1 F2 72630</t>
  </si>
  <si>
    <t xml:space="preserve">Реализация программ формирования современной городской среды в части благоустройства общественных территорий за счет средств местного бюджета</t>
  </si>
  <si>
    <t xml:space="preserve">17 1 F2 75551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</si>
  <si>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</si>
  <si>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</si>
  <si>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</si>
  <si>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</si>
  <si>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</si>
  <si>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</si>
  <si>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</si>
  <si>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</si>
  <si>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- реализация мероприятий по наказам избирателей городского округа Фрязино</t>
  </si>
  <si>
    <t xml:space="preserve">17 2 01 00624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</si>
  <si>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</si>
  <si>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</si>
  <si>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</si>
  <si>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</si>
  <si>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</si>
  <si>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</si>
  <si>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</si>
  <si>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</si>
  <si>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</si>
  <si>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</si>
  <si>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</si>
  <si>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</si>
  <si>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</si>
  <si>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</si>
  <si>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</si>
  <si>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</si>
  <si>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</si>
  <si>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</si>
  <si>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</si>
  <si>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</si>
  <si>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</si>
  <si>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</si>
  <si>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</si>
  <si>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</si>
  <si>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</si>
  <si>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</si>
  <si>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</si>
  <si>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</si>
  <si>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</si>
  <si>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</si>
  <si>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</si>
  <si>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Подпрограмма «Региональная программа в области обращения с отходами, в том числе с твердыми коммунальными отходами»</t>
  </si>
  <si>
    <t xml:space="preserve">07 5 00 00000</t>
  </si>
  <si>
    <t xml:space="preserve">Федеральный проект «Чистая страна»</t>
  </si>
  <si>
    <t xml:space="preserve">07 5 G1 00000</t>
  </si>
  <si>
    <t xml:space="preserve">Организации деятельности по сбору, транспортированию, обработке, утилизации, обезвреживанию, захоронению твердых коммунальных отходов</t>
  </si>
  <si>
    <t xml:space="preserve">07 5 G1 00610</t>
  </si>
  <si>
    <t xml:space="preserve"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</si>
  <si>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 xml:space="preserve">07 5 G1 72420</t>
  </si>
  <si>
    <t xml:space="preserve">Образование</t>
  </si>
  <si>
    <t xml:space="preserve">Дошкольное образование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</si>
  <si>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</si>
  <si>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</si>
  <si>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</si>
  <si>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</si>
  <si>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</si>
  <si>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</si>
  <si>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за счет местного бюджета</t>
  </si>
  <si>
    <t xml:space="preserve">03 1 01 72590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</si>
  <si>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</si>
  <si>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</si>
  <si>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</si>
  <si>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</si>
  <si>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</si>
  <si>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</si>
  <si>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</si>
  <si>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</si>
  <si>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</si>
  <si>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</si>
  <si>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</si>
  <si>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</si>
  <si>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</si>
  <si>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</si>
  <si>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</si>
  <si>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</si>
  <si>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</si>
  <si>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</si>
  <si>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</si>
  <si>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</si>
  <si>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</si>
  <si>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</si>
  <si>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</si>
  <si>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</si>
  <si>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</si>
  <si>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</si>
  <si>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</si>
  <si>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</si>
  <si>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</si>
  <si>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</si>
  <si>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</si>
  <si>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</si>
  <si>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</si>
  <si>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</si>
  <si>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</si>
  <si>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</si>
  <si>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</si>
  <si>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</si>
  <si>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</si>
  <si>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</si>
  <si>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</si>
  <si>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</si>
  <si>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</si>
  <si>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</si>
  <si>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</si>
  <si>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</si>
  <si>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</si>
  <si>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</si>
  <si>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</si>
  <si>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</si>
  <si>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</si>
  <si>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</si>
  <si>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</si>
  <si>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</si>
  <si>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</si>
  <si>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</si>
  <si>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</si>
  <si>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</si>
  <si>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</si>
  <si>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</si>
  <si>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</si>
  <si>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</si>
  <si>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</si>
  <si>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</si>
  <si>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</si>
  <si>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</si>
  <si>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</si>
  <si>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</si>
  <si>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</si>
  <si>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</si>
  <si>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</si>
  <si>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</si>
  <si>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</si>
  <si>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</si>
  <si>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</si>
  <si>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</si>
  <si>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</si>
  <si>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</si>
  <si>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</si>
  <si>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</si>
  <si>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</si>
  <si>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</si>
  <si>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Социальное обеспечение и иные выплаты населению</t>
  </si>
  <si>
    <t xml:space="preserve">300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</si>
  <si>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</si>
  <si>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</si>
  <si>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</si>
  <si>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</si>
  <si>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</si>
  <si>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</si>
  <si>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</si>
  <si>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</si>
  <si>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</si>
  <si>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</si>
  <si>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08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</si>
  <si>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</si>
  <si>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</si>
  <si>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</si>
  <si>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</si>
  <si>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</si>
  <si>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</si>
  <si>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</si>
  <si>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</si>
  <si>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</si>
  <si>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</si>
  <si>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</si>
  <si>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</si>
  <si>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</si>
  <si>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</si>
  <si>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</si>
  <si>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</si>
  <si>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</si>
  <si>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</si>
  <si>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</si>
  <si>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</si>
  <si>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</si>
  <si>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</si>
  <si>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</si>
  <si>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</si>
  <si>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</si>
  <si>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</si>
  <si>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Другие вопросы в области культуры, кинематографии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</si>
  <si>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</si>
  <si>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</si>
  <si>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</si>
  <si>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</si>
  <si>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</si>
  <si>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</si>
  <si>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</si>
  <si>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</si>
  <si>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</si>
  <si>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</si>
  <si>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</si>
  <si>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</si>
  <si>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</si>
  <si>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</si>
  <si>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</si>
  <si>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</si>
  <si>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</si>
  <si>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</si>
  <si>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</si>
  <si>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</si>
  <si>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</si>
  <si>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</si>
  <si>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</si>
  <si>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</si>
  <si>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</si>
  <si>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</si>
  <si>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</si>
  <si>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</si>
  <si>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</si>
  <si>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</si>
  <si>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</si>
  <si>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</si>
  <si>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</si>
  <si>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</si>
  <si>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</si>
  <si>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</si>
  <si>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</si>
  <si>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</si>
  <si>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</si>
  <si>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</si>
  <si>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</si>
  <si>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</si>
  <si>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</si>
  <si>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</si>
  <si>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</si>
  <si>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</si>
  <si>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</si>
  <si>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</si>
  <si>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</si>
  <si>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</si>
  <si>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</si>
  <si>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</si>
  <si>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</si>
  <si>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</si>
  <si>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</si>
  <si>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</si>
  <si>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</si>
  <si>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</si>
  <si>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</si>
  <si>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</si>
  <si>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</si>
  <si>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проведения официальных физкультурно-оздоровительных и спортивных мероприятий</t>
  </si>
  <si>
    <t xml:space="preserve">05 1 01 00570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</si>
  <si>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</si>
  <si>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</si>
  <si>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</si>
  <si>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</si>
  <si>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</si>
  <si>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</si>
  <si>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</si>
  <si>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Обслуживание государственного и муниципального долга</t>
  </si>
  <si>
    <t xml:space="preserve">Обслуживание  государственного внутреннего и муниципального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</si>
  <si>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</si>
  <si>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</si>
  <si>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</si>
  <si>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</si>
  <si>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</si>
  <si>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</si>
  <si>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Обслуживание государственного (муниципального) долга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</si>
  <si>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</si>
  <si>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</si>
  <si>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</si>
  <si>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</si>
  <si>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                                              Приложение 7</t>
  </si>
  <si>
    <t xml:space="preserve">            к решению Совета депутатов городского округа Фрязино</t>
  </si>
  <si>
    <t xml:space="preserve">                                   от  28.11.2019    № 381</t>
  </si>
  <si>
    <t xml:space="preserve">"О бюджете городского округа Фрязино на 2020 год </t>
  </si>
  <si>
    <t xml:space="preserve">ВЕДОМСТВЕННАЯ СТРУКТУРА РАСХОДОВ БЮДЖЕТА ГОРОДСКОГО ОКРУГА ФРЯЗИНО НА 2020 ГОД          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</si>
  <si>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</si>
  <si>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</si>
  <si>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</si>
  <si>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</si>
  <si>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</si>
  <si>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</si>
  <si>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</si>
  <si>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</si>
  <si>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</si>
  <si>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</si>
  <si>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</si>
  <si>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9</t>
  </si>
  <si>
    <t xml:space="preserve">"О бюджете городского округа Фрязино на 2020 год</t>
  </si>
  <si>
    <t xml:space="preserve">РАСПРЕДЕЛЕНИЕ БЮДЖЕТНЫХ АССИГНОВАНИЙ  БЮДЖЕТА ГОРОДСКОГО ОКРУГА ФРЯЗИНО НА 2020 ГОД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</si>
  <si>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</si>
  <si>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</si>
  <si>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</si>
  <si>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</si>
  <si>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Непрограммные расходы                    </t>
  </si>
  <si>
    <t xml:space="preserve">99 0 00 00000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</si>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</sst>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7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7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7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5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7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7" fillId="3" borderId="5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5" fontId="7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7" fillId="3" borderId="1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7" fillId="3" borderId="4" xfId="24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F941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B5" activeCellId="0" sqref="B5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1" width="17"/>
    <col collapsed="false" customWidth="true" hidden="false" outlineLevel="0" max="5" min="5" style="1" width="7.44"/>
    <col collapsed="false" customWidth="true" hidden="false" outlineLevel="0" max="6" min="6" style="1" width="16"/>
    <col collapsed="false" customWidth="true" hidden="false" outlineLevel="0" max="168" min="7" style="1" width="9.33"/>
    <col collapsed="false" customWidth="true" hidden="false" outlineLevel="0" max="169" min="169" style="1" width="70.66"/>
    <col collapsed="false" customWidth="true" hidden="false" outlineLevel="0" max="170" min="170" style="1" width="8.89"/>
    <col collapsed="false" customWidth="true" hidden="false" outlineLevel="0" max="171" min="171" style="1" width="7.11"/>
    <col collapsed="false" customWidth="true" hidden="false" outlineLevel="0" max="172" min="172" style="1" width="17"/>
    <col collapsed="false" customWidth="true" hidden="false" outlineLevel="0" max="173" min="173" style="1" width="7.44"/>
    <col collapsed="false" customWidth="true" hidden="false" outlineLevel="0" max="174" min="174" style="1" width="21.1"/>
    <col collapsed="false" customWidth="true" hidden="false" outlineLevel="0" max="424" min="175" style="1" width="9.33"/>
    <col collapsed="false" customWidth="true" hidden="false" outlineLevel="0" max="425" min="425" style="1" width="70.66"/>
    <col collapsed="false" customWidth="true" hidden="false" outlineLevel="0" max="426" min="426" style="1" width="8.89"/>
    <col collapsed="false" customWidth="true" hidden="false" outlineLevel="0" max="427" min="427" style="1" width="7.11"/>
    <col collapsed="false" customWidth="true" hidden="false" outlineLevel="0" max="428" min="428" style="1" width="17"/>
    <col collapsed="false" customWidth="true" hidden="false" outlineLevel="0" max="429" min="429" style="1" width="7.44"/>
    <col collapsed="false" customWidth="true" hidden="false" outlineLevel="0" max="430" min="430" style="1" width="21.1"/>
    <col collapsed="false" customWidth="true" hidden="false" outlineLevel="0" max="680" min="431" style="1" width="9.33"/>
    <col collapsed="false" customWidth="true" hidden="false" outlineLevel="0" max="681" min="681" style="1" width="70.66"/>
    <col collapsed="false" customWidth="true" hidden="false" outlineLevel="0" max="682" min="682" style="1" width="8.89"/>
    <col collapsed="false" customWidth="true" hidden="false" outlineLevel="0" max="683" min="683" style="1" width="7.11"/>
    <col collapsed="false" customWidth="true" hidden="false" outlineLevel="0" max="684" min="684" style="1" width="17"/>
    <col collapsed="false" customWidth="true" hidden="false" outlineLevel="0" max="685" min="685" style="1" width="7.44"/>
    <col collapsed="false" customWidth="true" hidden="false" outlineLevel="0" max="686" min="686" style="1" width="21.1"/>
    <col collapsed="false" customWidth="true" hidden="false" outlineLevel="0" max="936" min="687" style="1" width="9.33"/>
    <col collapsed="false" customWidth="true" hidden="false" outlineLevel="0" max="937" min="937" style="1" width="70.66"/>
    <col collapsed="false" customWidth="true" hidden="false" outlineLevel="0" max="938" min="938" style="1" width="8.89"/>
    <col collapsed="false" customWidth="true" hidden="false" outlineLevel="0" max="939" min="939" style="1" width="7.11"/>
    <col collapsed="false" customWidth="true" hidden="false" outlineLevel="0" max="940" min="940" style="1" width="17"/>
    <col collapsed="false" customWidth="true" hidden="false" outlineLevel="0" max="941" min="941" style="1" width="7.44"/>
    <col collapsed="false" customWidth="true" hidden="false" outlineLevel="0" max="942" min="942" style="1" width="21.1"/>
    <col collapsed="false" customWidth="true" hidden="false" outlineLevel="0" max="1025" min="943" style="1" width="9.33"/>
  </cols>
  <sheetData>
    <row r="3" customFormat="false" ht="15" hidden="false" customHeight="false" outlineLevel="0" collapsed="false">
      <c r="B3" s="2" t="s">
        <v>0</v>
      </c>
      <c r="C3" s="2"/>
      <c r="D3" s="2"/>
      <c r="E3" s="2"/>
      <c r="F3" s="2"/>
    </row>
    <row r="4" customFormat="false" ht="22.95" hidden="false" customHeight="true" outlineLevel="0" collapsed="false">
      <c r="A4" s="3" t="s">
        <v>1</v>
      </c>
      <c r="B4" s="3"/>
      <c r="C4" s="3"/>
      <c r="D4" s="3"/>
      <c r="E4" s="3"/>
      <c r="F4" s="3"/>
    </row>
    <row r="5" customFormat="false" ht="15" hidden="false" customHeight="false" outlineLevel="0" collapsed="false">
      <c r="B5" s="2" t="s">
        <v>2</v>
      </c>
      <c r="C5" s="2"/>
      <c r="D5" s="2"/>
      <c r="E5" s="2"/>
      <c r="F5" s="2"/>
    </row>
    <row r="6" customFormat="false" ht="15" hidden="false" customHeight="false" outlineLevel="0" collapsed="false">
      <c r="B6" s="2" t="s">
        <v>3</v>
      </c>
      <c r="C6" s="2"/>
      <c r="D6" s="2"/>
      <c r="E6" s="2"/>
      <c r="F6" s="2"/>
    </row>
    <row r="7" customFormat="false" ht="15" hidden="false" customHeight="true" outlineLevel="0" collapsed="false">
      <c r="B7" s="4" t="s">
        <v>4</v>
      </c>
      <c r="C7" s="4"/>
      <c r="D7" s="4"/>
      <c r="E7" s="4"/>
      <c r="F7" s="4"/>
    </row>
    <row r="9" customFormat="false" ht="39.6" hidden="false" customHeight="true" outlineLevel="0" collapsed="false">
      <c r="A9" s="5" t="s">
        <v>5</v>
      </c>
      <c r="B9" s="5"/>
      <c r="C9" s="5"/>
      <c r="D9" s="5"/>
      <c r="E9" s="5"/>
      <c r="F9" s="5"/>
    </row>
    <row r="10" customFormat="false" ht="49.2" hidden="false" customHeight="true" outlineLevel="0" collapsed="false">
      <c r="A10" s="5" t="s">
        <v>6</v>
      </c>
      <c r="B10" s="5"/>
      <c r="C10" s="5"/>
      <c r="D10" s="5"/>
      <c r="E10" s="5"/>
      <c r="F10" s="5"/>
    </row>
    <row r="11" customFormat="false" ht="15" hidden="false" customHeight="false" outlineLevel="0" collapsed="false">
      <c r="A11" s="6"/>
      <c r="B11" s="6"/>
      <c r="C11" s="6"/>
      <c r="D11" s="6"/>
      <c r="E11" s="6"/>
      <c r="F11" s="6"/>
    </row>
    <row r="12" customFormat="false" ht="15" hidden="false" customHeight="false" outlineLevel="0" collapsed="false">
      <c r="F12" s="7"/>
    </row>
    <row r="13" customFormat="false" ht="15" hidden="false" customHeight="false" outlineLevel="0" collapsed="false">
      <c r="F13" s="7"/>
    </row>
    <row r="14" customFormat="false" ht="15" hidden="false" customHeight="true" outlineLevel="0" collapsed="false">
      <c r="A14" s="8" t="s">
        <v>7</v>
      </c>
      <c r="B14" s="8" t="s">
        <v>8</v>
      </c>
      <c r="C14" s="8" t="s">
        <v>9</v>
      </c>
      <c r="D14" s="8" t="s">
        <v>10</v>
      </c>
      <c r="E14" s="8" t="s">
        <v>11</v>
      </c>
      <c r="F14" s="9" t="s">
        <v>12</v>
      </c>
    </row>
    <row r="15" customFormat="false" ht="15" hidden="false" customHeight="true" outlineLevel="0" collapsed="false">
      <c r="A15" s="8"/>
      <c r="B15" s="8"/>
      <c r="C15" s="8"/>
      <c r="D15" s="8"/>
      <c r="E15" s="8"/>
      <c r="F15" s="10" t="n">
        <v>2020</v>
      </c>
    </row>
    <row r="16" customFormat="false" ht="15" hidden="false" customHeight="true" outlineLevel="0" collapsed="false">
      <c r="A16" s="8"/>
      <c r="B16" s="8"/>
      <c r="C16" s="8"/>
      <c r="D16" s="8"/>
      <c r="E16" s="8"/>
      <c r="F16" s="10"/>
    </row>
    <row r="17" customFormat="false" ht="15.6" hidden="false" customHeight="false" outlineLevel="0" collapsed="false">
      <c r="A17" s="11" t="s">
        <v>13</v>
      </c>
      <c r="B17" s="12" t="s">
        <v>14</v>
      </c>
      <c r="C17" s="12"/>
      <c r="D17" s="12"/>
      <c r="E17" s="12"/>
      <c r="F17" s="13" t="n">
        <f aca="false">F18+F25+F38+F73+F95+F99+F103</f>
        <v>280479.85</v>
      </c>
    </row>
    <row r="18" customFormat="false" ht="30" hidden="false" customHeight="false" outlineLevel="0" collapsed="false">
      <c r="A18" s="14" t="s">
        <v>15</v>
      </c>
      <c r="B18" s="15" t="s">
        <v>14</v>
      </c>
      <c r="C18" s="15" t="s">
        <v>16</v>
      </c>
      <c r="D18" s="15"/>
      <c r="E18" s="15"/>
      <c r="F18" s="16" t="n">
        <f aca="false">F19</f>
        <v>2469.4</v>
      </c>
    </row>
    <row r="19" customFormat="false" ht="30" hidden="false" customHeight="false" outlineLevel="0" collapsed="false">
      <c r="A19" s="17" t="s">
        <v>17</v>
      </c>
      <c r="B19" s="15" t="s">
        <v>14</v>
      </c>
      <c r="C19" s="15" t="s">
        <v>16</v>
      </c>
      <c r="D19" s="18" t="s">
        <v>18</v>
      </c>
      <c r="E19" s="15"/>
      <c r="F19" s="16" t="n">
        <f aca="false">F20</f>
        <v>2469.4</v>
      </c>
    </row>
    <row r="20" customFormat="false" ht="15" hidden="false" customHeight="false" outlineLevel="0" collapsed="false">
      <c r="A20" s="17" t="s">
        <v>19</v>
      </c>
      <c r="B20" s="15" t="s">
        <v>14</v>
      </c>
      <c r="C20" s="15" t="s">
        <v>16</v>
      </c>
      <c r="D20" s="18" t="s">
        <v>20</v>
      </c>
      <c r="E20" s="15"/>
      <c r="F20" s="16" t="n">
        <f aca="false">F21</f>
        <v>2469.4</v>
      </c>
    </row>
    <row r="21" customFormat="false" ht="30" hidden="false" customHeight="false" outlineLevel="0" collapsed="false">
      <c r="A21" s="17" t="s">
        <v>21</v>
      </c>
      <c r="B21" s="15" t="s">
        <v>14</v>
      </c>
      <c r="C21" s="15" t="s">
        <v>16</v>
      </c>
      <c r="D21" s="18" t="s">
        <v>22</v>
      </c>
      <c r="E21" s="15"/>
      <c r="F21" s="16" t="n">
        <f aca="false">F22</f>
        <v>2469.4</v>
      </c>
    </row>
    <row r="22" customFormat="false" ht="15" hidden="false" customHeight="false" outlineLevel="0" collapsed="false">
      <c r="A22" s="17" t="s">
        <v>23</v>
      </c>
      <c r="B22" s="15" t="s">
        <v>14</v>
      </c>
      <c r="C22" s="15" t="s">
        <v>16</v>
      </c>
      <c r="D22" s="18" t="s">
        <v>24</v>
      </c>
      <c r="E22" s="15"/>
      <c r="F22" s="16" t="n">
        <f aca="false">F23</f>
        <v>2469.4</v>
      </c>
    </row>
    <row r="23" customFormat="false" ht="60" hidden="false" customHeight="false" outlineLevel="0" collapsed="false">
      <c r="A23" s="19" t="s">
        <v>25</v>
      </c>
      <c r="B23" s="15" t="s">
        <v>14</v>
      </c>
      <c r="C23" s="15" t="s">
        <v>16</v>
      </c>
      <c r="D23" s="18" t="s">
        <v>24</v>
      </c>
      <c r="E23" s="15" t="s">
        <v>26</v>
      </c>
      <c r="F23" s="16" t="n">
        <f aca="false">F24</f>
        <v>2469.4</v>
      </c>
    </row>
    <row r="24" customFormat="false" ht="30" hidden="false" customHeight="false" outlineLevel="0" collapsed="false">
      <c r="A24" s="19" t="s">
        <v>27</v>
      </c>
      <c r="B24" s="15" t="s">
        <v>14</v>
      </c>
      <c r="C24" s="15" t="s">
        <v>16</v>
      </c>
      <c r="D24" s="18" t="s">
        <v>24</v>
      </c>
      <c r="E24" s="15" t="s">
        <v>28</v>
      </c>
      <c r="F24" s="16" t="n">
        <f aca="false">'прил 7'!G39</f>
        <v>2469.4</v>
      </c>
    </row>
    <row r="25" customFormat="false" ht="45" hidden="false" customHeight="false" outlineLevel="0" collapsed="false">
      <c r="A25" s="14" t="s">
        <v>29</v>
      </c>
      <c r="B25" s="15" t="s">
        <v>14</v>
      </c>
      <c r="C25" s="15" t="s">
        <v>30</v>
      </c>
      <c r="D25" s="15"/>
      <c r="E25" s="15"/>
      <c r="F25" s="16" t="n">
        <f aca="false">F26</f>
        <v>6731.85</v>
      </c>
    </row>
    <row r="26" customFormat="false" ht="30" hidden="false" customHeight="false" outlineLevel="0" collapsed="false">
      <c r="A26" s="17" t="s">
        <v>31</v>
      </c>
      <c r="B26" s="15" t="s">
        <v>14</v>
      </c>
      <c r="C26" s="15" t="s">
        <v>30</v>
      </c>
      <c r="D26" s="18" t="s">
        <v>32</v>
      </c>
      <c r="E26" s="15"/>
      <c r="F26" s="16" t="n">
        <f aca="false">F27+F30+F33</f>
        <v>6731.85</v>
      </c>
    </row>
    <row r="27" customFormat="false" ht="30" hidden="false" customHeight="false" outlineLevel="0" collapsed="false">
      <c r="A27" s="20" t="s">
        <v>33</v>
      </c>
      <c r="B27" s="15" t="s">
        <v>14</v>
      </c>
      <c r="C27" s="15" t="s">
        <v>30</v>
      </c>
      <c r="D27" s="18" t="s">
        <v>34</v>
      </c>
      <c r="E27" s="15"/>
      <c r="F27" s="16" t="n">
        <f aca="false">F28</f>
        <v>2314.15</v>
      </c>
    </row>
    <row r="28" customFormat="false" ht="60" hidden="false" customHeight="false" outlineLevel="0" collapsed="false">
      <c r="A28" s="19" t="s">
        <v>25</v>
      </c>
      <c r="B28" s="15" t="s">
        <v>14</v>
      </c>
      <c r="C28" s="15" t="s">
        <v>30</v>
      </c>
      <c r="D28" s="18" t="s">
        <v>34</v>
      </c>
      <c r="E28" s="15" t="s">
        <v>26</v>
      </c>
      <c r="F28" s="16" t="n">
        <f aca="false">F29</f>
        <v>2314.15</v>
      </c>
    </row>
    <row r="29" customFormat="false" ht="30" hidden="false" customHeight="false" outlineLevel="0" collapsed="false">
      <c r="A29" s="19" t="s">
        <v>27</v>
      </c>
      <c r="B29" s="15" t="s">
        <v>14</v>
      </c>
      <c r="C29" s="15" t="s">
        <v>30</v>
      </c>
      <c r="D29" s="18" t="s">
        <v>34</v>
      </c>
      <c r="E29" s="15" t="s">
        <v>28</v>
      </c>
      <c r="F29" s="16" t="n">
        <f aca="false">'прил 7'!G22</f>
        <v>2314.15</v>
      </c>
    </row>
    <row r="30" customFormat="false" ht="30" hidden="false" customHeight="false" outlineLevel="0" collapsed="false">
      <c r="A30" s="20" t="s">
        <v>35</v>
      </c>
      <c r="B30" s="15" t="s">
        <v>14</v>
      </c>
      <c r="C30" s="15" t="s">
        <v>30</v>
      </c>
      <c r="D30" s="18" t="s">
        <v>36</v>
      </c>
      <c r="E30" s="15"/>
      <c r="F30" s="16" t="n">
        <f aca="false">F31</f>
        <v>1527.7</v>
      </c>
    </row>
    <row r="31" customFormat="false" ht="60" hidden="false" customHeight="false" outlineLevel="0" collapsed="false">
      <c r="A31" s="19" t="s">
        <v>25</v>
      </c>
      <c r="B31" s="15" t="s">
        <v>14</v>
      </c>
      <c r="C31" s="15" t="s">
        <v>30</v>
      </c>
      <c r="D31" s="18" t="s">
        <v>36</v>
      </c>
      <c r="E31" s="15" t="s">
        <v>26</v>
      </c>
      <c r="F31" s="16" t="n">
        <f aca="false">F32</f>
        <v>1527.7</v>
      </c>
    </row>
    <row r="32" customFormat="false" ht="30" hidden="false" customHeight="false" outlineLevel="0" collapsed="false">
      <c r="A32" s="19" t="s">
        <v>27</v>
      </c>
      <c r="B32" s="15" t="s">
        <v>14</v>
      </c>
      <c r="C32" s="15" t="s">
        <v>30</v>
      </c>
      <c r="D32" s="18" t="s">
        <v>36</v>
      </c>
      <c r="E32" s="15" t="s">
        <v>28</v>
      </c>
      <c r="F32" s="16" t="n">
        <f aca="false">'прил 7'!G25</f>
        <v>1527.7</v>
      </c>
    </row>
    <row r="33" customFormat="false" ht="30" hidden="false" customHeight="false" outlineLevel="0" collapsed="false">
      <c r="A33" s="20" t="s">
        <v>37</v>
      </c>
      <c r="B33" s="15" t="s">
        <v>14</v>
      </c>
      <c r="C33" s="15" t="s">
        <v>30</v>
      </c>
      <c r="D33" s="18" t="s">
        <v>38</v>
      </c>
      <c r="E33" s="15"/>
      <c r="F33" s="16" t="n">
        <f aca="false">F34+F36</f>
        <v>2890</v>
      </c>
    </row>
    <row r="34" customFormat="false" ht="60" hidden="false" customHeight="false" outlineLevel="0" collapsed="false">
      <c r="A34" s="19" t="s">
        <v>25</v>
      </c>
      <c r="B34" s="15" t="s">
        <v>14</v>
      </c>
      <c r="C34" s="15" t="s">
        <v>30</v>
      </c>
      <c r="D34" s="18" t="s">
        <v>38</v>
      </c>
      <c r="E34" s="15" t="s">
        <v>26</v>
      </c>
      <c r="F34" s="16" t="n">
        <f aca="false">F35</f>
        <v>2688.6</v>
      </c>
    </row>
    <row r="35" customFormat="false" ht="30" hidden="false" customHeight="false" outlineLevel="0" collapsed="false">
      <c r="A35" s="19" t="s">
        <v>27</v>
      </c>
      <c r="B35" s="15" t="s">
        <v>14</v>
      </c>
      <c r="C35" s="15" t="s">
        <v>30</v>
      </c>
      <c r="D35" s="18" t="s">
        <v>38</v>
      </c>
      <c r="E35" s="15" t="s">
        <v>28</v>
      </c>
      <c r="F35" s="16" t="n">
        <f aca="false">'прил 7'!G28</f>
        <v>2688.6</v>
      </c>
    </row>
    <row r="36" customFormat="false" ht="30" hidden="false" customHeight="false" outlineLevel="0" collapsed="false">
      <c r="A36" s="19" t="s">
        <v>39</v>
      </c>
      <c r="B36" s="15" t="s">
        <v>14</v>
      </c>
      <c r="C36" s="15" t="s">
        <v>30</v>
      </c>
      <c r="D36" s="18" t="s">
        <v>38</v>
      </c>
      <c r="E36" s="15" t="s">
        <v>40</v>
      </c>
      <c r="F36" s="16" t="n">
        <f aca="false">F37</f>
        <v>201.4</v>
      </c>
    </row>
    <row r="37" customFormat="false" ht="30" hidden="false" customHeight="false" outlineLevel="0" collapsed="false">
      <c r="A37" s="19" t="s">
        <v>41</v>
      </c>
      <c r="B37" s="15" t="s">
        <v>14</v>
      </c>
      <c r="C37" s="15" t="s">
        <v>30</v>
      </c>
      <c r="D37" s="18" t="s">
        <v>38</v>
      </c>
      <c r="E37" s="15" t="s">
        <v>42</v>
      </c>
      <c r="F37" s="16" t="n">
        <f aca="false">'прил 7'!G30</f>
        <v>201.4</v>
      </c>
    </row>
    <row r="38" customFormat="false" ht="45" hidden="false" customHeight="false" outlineLevel="0" collapsed="false">
      <c r="A38" s="14" t="s">
        <v>43</v>
      </c>
      <c r="B38" s="15" t="s">
        <v>14</v>
      </c>
      <c r="C38" s="15" t="s">
        <v>44</v>
      </c>
      <c r="D38" s="15"/>
      <c r="E38" s="15"/>
      <c r="F38" s="16" t="n">
        <f aca="false">F39+F53+F63+F47</f>
        <v>109375.5</v>
      </c>
    </row>
    <row r="39" customFormat="false" ht="15" hidden="false" customHeight="false" outlineLevel="0" collapsed="false">
      <c r="A39" s="17" t="s">
        <v>45</v>
      </c>
      <c r="B39" s="15" t="s">
        <v>14</v>
      </c>
      <c r="C39" s="15" t="s">
        <v>44</v>
      </c>
      <c r="D39" s="18" t="s">
        <v>46</v>
      </c>
      <c r="E39" s="15"/>
      <c r="F39" s="16" t="n">
        <f aca="false">F40</f>
        <v>2132</v>
      </c>
    </row>
    <row r="40" customFormat="false" ht="15" hidden="false" customHeight="false" outlineLevel="0" collapsed="false">
      <c r="A40" s="17" t="s">
        <v>47</v>
      </c>
      <c r="B40" s="15" t="s">
        <v>14</v>
      </c>
      <c r="C40" s="15" t="s">
        <v>44</v>
      </c>
      <c r="D40" s="18" t="s">
        <v>48</v>
      </c>
      <c r="E40" s="15"/>
      <c r="F40" s="16" t="n">
        <f aca="false">F41</f>
        <v>2132</v>
      </c>
    </row>
    <row r="41" customFormat="false" ht="60" hidden="false" customHeight="false" outlineLevel="0" collapsed="false">
      <c r="A41" s="17" t="s">
        <v>49</v>
      </c>
      <c r="B41" s="15" t="s">
        <v>14</v>
      </c>
      <c r="C41" s="15" t="s">
        <v>44</v>
      </c>
      <c r="D41" s="18" t="s">
        <v>50</v>
      </c>
      <c r="E41" s="15"/>
      <c r="F41" s="16" t="n">
        <f aca="false">F42</f>
        <v>2132</v>
      </c>
    </row>
    <row r="42" customFormat="false" ht="30" hidden="false" customHeight="false" outlineLevel="0" collapsed="false">
      <c r="A42" s="20" t="s">
        <v>51</v>
      </c>
      <c r="B42" s="15" t="s">
        <v>14</v>
      </c>
      <c r="C42" s="15" t="s">
        <v>44</v>
      </c>
      <c r="D42" s="18" t="s">
        <v>52</v>
      </c>
      <c r="E42" s="15"/>
      <c r="F42" s="16" t="n">
        <f aca="false">F43+F45</f>
        <v>2132</v>
      </c>
    </row>
    <row r="43" customFormat="false" ht="60" hidden="false" customHeight="false" outlineLevel="0" collapsed="false">
      <c r="A43" s="19" t="s">
        <v>25</v>
      </c>
      <c r="B43" s="15" t="s">
        <v>14</v>
      </c>
      <c r="C43" s="15" t="s">
        <v>44</v>
      </c>
      <c r="D43" s="18" t="s">
        <v>52</v>
      </c>
      <c r="E43" s="15" t="s">
        <v>26</v>
      </c>
      <c r="F43" s="16" t="n">
        <f aca="false">F44</f>
        <v>1717.2</v>
      </c>
    </row>
    <row r="44" customFormat="false" ht="30" hidden="false" customHeight="false" outlineLevel="0" collapsed="false">
      <c r="A44" s="19" t="s">
        <v>27</v>
      </c>
      <c r="B44" s="15" t="s">
        <v>14</v>
      </c>
      <c r="C44" s="15" t="s">
        <v>44</v>
      </c>
      <c r="D44" s="18" t="s">
        <v>52</v>
      </c>
      <c r="E44" s="15" t="s">
        <v>28</v>
      </c>
      <c r="F44" s="16" t="n">
        <f aca="false">'прил 7'!G46</f>
        <v>1717.2</v>
      </c>
    </row>
    <row r="45" customFormat="false" ht="30" hidden="false" customHeight="false" outlineLevel="0" collapsed="false">
      <c r="A45" s="19" t="s">
        <v>39</v>
      </c>
      <c r="B45" s="15" t="s">
        <v>14</v>
      </c>
      <c r="C45" s="15" t="s">
        <v>44</v>
      </c>
      <c r="D45" s="18" t="s">
        <v>52</v>
      </c>
      <c r="E45" s="15" t="s">
        <v>40</v>
      </c>
      <c r="F45" s="16" t="n">
        <f aca="false">F46</f>
        <v>414.8</v>
      </c>
    </row>
    <row r="46" customFormat="false" ht="30" hidden="false" customHeight="false" outlineLevel="0" collapsed="false">
      <c r="A46" s="19" t="s">
        <v>41</v>
      </c>
      <c r="B46" s="15" t="s">
        <v>14</v>
      </c>
      <c r="C46" s="15" t="s">
        <v>44</v>
      </c>
      <c r="D46" s="18" t="s">
        <v>52</v>
      </c>
      <c r="E46" s="15" t="s">
        <v>42</v>
      </c>
      <c r="F46" s="16" t="n">
        <f aca="false">'прил 7'!G48</f>
        <v>414.8</v>
      </c>
    </row>
    <row r="47" customFormat="false" ht="15" hidden="false" customHeight="false" outlineLevel="0" collapsed="false">
      <c r="A47" s="17" t="s">
        <v>53</v>
      </c>
      <c r="B47" s="15" t="s">
        <v>14</v>
      </c>
      <c r="C47" s="15" t="s">
        <v>44</v>
      </c>
      <c r="D47" s="18" t="s">
        <v>54</v>
      </c>
      <c r="E47" s="15"/>
      <c r="F47" s="16" t="n">
        <f aca="false">F48</f>
        <v>3500</v>
      </c>
    </row>
    <row r="48" customFormat="false" ht="15" hidden="false" customHeight="false" outlineLevel="0" collapsed="false">
      <c r="A48" s="17" t="s">
        <v>55</v>
      </c>
      <c r="B48" s="15" t="s">
        <v>14</v>
      </c>
      <c r="C48" s="15" t="s">
        <v>44</v>
      </c>
      <c r="D48" s="18" t="s">
        <v>56</v>
      </c>
      <c r="E48" s="15"/>
      <c r="F48" s="16" t="n">
        <f aca="false">F49</f>
        <v>3500</v>
      </c>
    </row>
    <row r="49" customFormat="false" ht="45" hidden="false" customHeight="false" outlineLevel="0" collapsed="false">
      <c r="A49" s="21" t="s">
        <v>57</v>
      </c>
      <c r="B49" s="15" t="s">
        <v>14</v>
      </c>
      <c r="C49" s="15" t="s">
        <v>44</v>
      </c>
      <c r="D49" s="18" t="s">
        <v>58</v>
      </c>
      <c r="E49" s="15"/>
      <c r="F49" s="16" t="n">
        <f aca="false">F50</f>
        <v>3500</v>
      </c>
    </row>
    <row r="50" customFormat="false" ht="75" hidden="false" customHeight="false" outlineLevel="0" collapsed="false">
      <c r="A50" s="21" t="s">
        <v>59</v>
      </c>
      <c r="B50" s="15" t="s">
        <v>14</v>
      </c>
      <c r="C50" s="15" t="s">
        <v>44</v>
      </c>
      <c r="D50" s="18" t="s">
        <v>60</v>
      </c>
      <c r="E50" s="15"/>
      <c r="F50" s="16" t="n">
        <f aca="false">F51</f>
        <v>3500</v>
      </c>
    </row>
    <row r="51" customFormat="false" ht="30" hidden="false" customHeight="false" outlineLevel="0" collapsed="false">
      <c r="A51" s="19" t="s">
        <v>39</v>
      </c>
      <c r="B51" s="15" t="s">
        <v>14</v>
      </c>
      <c r="C51" s="15" t="s">
        <v>44</v>
      </c>
      <c r="D51" s="18" t="s">
        <v>60</v>
      </c>
      <c r="E51" s="15" t="s">
        <v>40</v>
      </c>
      <c r="F51" s="16" t="n">
        <f aca="false">F52</f>
        <v>3500</v>
      </c>
    </row>
    <row r="52" customFormat="false" ht="30" hidden="false" customHeight="false" outlineLevel="0" collapsed="false">
      <c r="A52" s="19" t="s">
        <v>41</v>
      </c>
      <c r="B52" s="15" t="s">
        <v>14</v>
      </c>
      <c r="C52" s="15" t="s">
        <v>44</v>
      </c>
      <c r="D52" s="18" t="s">
        <v>60</v>
      </c>
      <c r="E52" s="15" t="s">
        <v>42</v>
      </c>
      <c r="F52" s="16" t="n">
        <f aca="false">'прил 7'!G54</f>
        <v>3500</v>
      </c>
    </row>
    <row r="53" customFormat="false" ht="30" hidden="false" customHeight="false" outlineLevel="0" collapsed="false">
      <c r="A53" s="17" t="s">
        <v>17</v>
      </c>
      <c r="B53" s="15" t="s">
        <v>14</v>
      </c>
      <c r="C53" s="15" t="s">
        <v>44</v>
      </c>
      <c r="D53" s="18" t="s">
        <v>18</v>
      </c>
      <c r="E53" s="15"/>
      <c r="F53" s="16" t="n">
        <f aca="false">F54</f>
        <v>97921.5</v>
      </c>
    </row>
    <row r="54" customFormat="false" ht="15" hidden="false" customHeight="false" outlineLevel="0" collapsed="false">
      <c r="A54" s="17" t="s">
        <v>19</v>
      </c>
      <c r="B54" s="15" t="s">
        <v>14</v>
      </c>
      <c r="C54" s="15" t="s">
        <v>44</v>
      </c>
      <c r="D54" s="18" t="s">
        <v>20</v>
      </c>
      <c r="E54" s="15"/>
      <c r="F54" s="16" t="n">
        <f aca="false">F55</f>
        <v>97921.5</v>
      </c>
    </row>
    <row r="55" customFormat="false" ht="30" hidden="false" customHeight="false" outlineLevel="0" collapsed="false">
      <c r="A55" s="17" t="s">
        <v>21</v>
      </c>
      <c r="B55" s="15" t="s">
        <v>14</v>
      </c>
      <c r="C55" s="15" t="s">
        <v>44</v>
      </c>
      <c r="D55" s="18" t="s">
        <v>22</v>
      </c>
      <c r="E55" s="15"/>
      <c r="F55" s="16" t="n">
        <f aca="false">F56</f>
        <v>97921.5</v>
      </c>
    </row>
    <row r="56" customFormat="false" ht="15" hidden="false" customHeight="false" outlineLevel="0" collapsed="false">
      <c r="A56" s="17" t="s">
        <v>61</v>
      </c>
      <c r="B56" s="15" t="s">
        <v>14</v>
      </c>
      <c r="C56" s="15" t="s">
        <v>44</v>
      </c>
      <c r="D56" s="18" t="s">
        <v>62</v>
      </c>
      <c r="E56" s="22"/>
      <c r="F56" s="16" t="n">
        <f aca="false">F57+F59+F61</f>
        <v>97921.5</v>
      </c>
    </row>
    <row r="57" customFormat="false" ht="60" hidden="false" customHeight="false" outlineLevel="0" collapsed="false">
      <c r="A57" s="19" t="s">
        <v>25</v>
      </c>
      <c r="B57" s="15" t="s">
        <v>14</v>
      </c>
      <c r="C57" s="15" t="s">
        <v>44</v>
      </c>
      <c r="D57" s="18" t="s">
        <v>62</v>
      </c>
      <c r="E57" s="15" t="s">
        <v>26</v>
      </c>
      <c r="F57" s="16" t="n">
        <f aca="false">F58</f>
        <v>81400.1</v>
      </c>
    </row>
    <row r="58" customFormat="false" ht="30" hidden="false" customHeight="false" outlineLevel="0" collapsed="false">
      <c r="A58" s="19" t="s">
        <v>27</v>
      </c>
      <c r="B58" s="15" t="s">
        <v>14</v>
      </c>
      <c r="C58" s="15" t="s">
        <v>44</v>
      </c>
      <c r="D58" s="18" t="s">
        <v>62</v>
      </c>
      <c r="E58" s="15" t="s">
        <v>28</v>
      </c>
      <c r="F58" s="16" t="n">
        <f aca="false">'прил 7'!G60</f>
        <v>81400.1</v>
      </c>
    </row>
    <row r="59" customFormat="false" ht="30" hidden="false" customHeight="false" outlineLevel="0" collapsed="false">
      <c r="A59" s="19" t="s">
        <v>39</v>
      </c>
      <c r="B59" s="15" t="s">
        <v>14</v>
      </c>
      <c r="C59" s="15" t="s">
        <v>44</v>
      </c>
      <c r="D59" s="18" t="s">
        <v>62</v>
      </c>
      <c r="E59" s="15" t="s">
        <v>40</v>
      </c>
      <c r="F59" s="16" t="n">
        <f aca="false">F60</f>
        <v>14212.8</v>
      </c>
    </row>
    <row r="60" customFormat="false" ht="30" hidden="false" customHeight="false" outlineLevel="0" collapsed="false">
      <c r="A60" s="19" t="s">
        <v>41</v>
      </c>
      <c r="B60" s="15" t="s">
        <v>14</v>
      </c>
      <c r="C60" s="15" t="s">
        <v>44</v>
      </c>
      <c r="D60" s="18" t="s">
        <v>62</v>
      </c>
      <c r="E60" s="15" t="s">
        <v>42</v>
      </c>
      <c r="F60" s="16" t="n">
        <f aca="false">'прил 7'!G62</f>
        <v>14212.8</v>
      </c>
    </row>
    <row r="61" customFormat="false" ht="15" hidden="false" customHeight="false" outlineLevel="0" collapsed="false">
      <c r="A61" s="19" t="s">
        <v>63</v>
      </c>
      <c r="B61" s="15" t="s">
        <v>14</v>
      </c>
      <c r="C61" s="15" t="s">
        <v>44</v>
      </c>
      <c r="D61" s="18" t="s">
        <v>62</v>
      </c>
      <c r="E61" s="15" t="s">
        <v>64</v>
      </c>
      <c r="F61" s="16" t="n">
        <f aca="false">F62</f>
        <v>2308.6</v>
      </c>
    </row>
    <row r="62" customFormat="false" ht="15" hidden="false" customHeight="false" outlineLevel="0" collapsed="false">
      <c r="A62" s="23" t="s">
        <v>65</v>
      </c>
      <c r="B62" s="15" t="s">
        <v>14</v>
      </c>
      <c r="C62" s="15" t="s">
        <v>44</v>
      </c>
      <c r="D62" s="18" t="s">
        <v>62</v>
      </c>
      <c r="E62" s="15" t="s">
        <v>66</v>
      </c>
      <c r="F62" s="16" t="n">
        <f aca="false">'прил 7'!G64</f>
        <v>2308.6</v>
      </c>
    </row>
    <row r="63" customFormat="false" ht="45" hidden="false" customHeight="false" outlineLevel="0" collapsed="false">
      <c r="A63" s="17" t="s">
        <v>67</v>
      </c>
      <c r="B63" s="15" t="s">
        <v>14</v>
      </c>
      <c r="C63" s="15" t="s">
        <v>44</v>
      </c>
      <c r="D63" s="18" t="s">
        <v>68</v>
      </c>
      <c r="E63" s="22"/>
      <c r="F63" s="16" t="n">
        <f aca="false">F64</f>
        <v>5822</v>
      </c>
    </row>
    <row r="64" customFormat="false" ht="45" hidden="false" customHeight="false" outlineLevel="0" collapsed="false">
      <c r="A64" s="17" t="s">
        <v>69</v>
      </c>
      <c r="B64" s="15" t="s">
        <v>14</v>
      </c>
      <c r="C64" s="15" t="s">
        <v>44</v>
      </c>
      <c r="D64" s="18" t="s">
        <v>70</v>
      </c>
      <c r="E64" s="22"/>
      <c r="F64" s="16" t="n">
        <f aca="false">F65+F69</f>
        <v>5822</v>
      </c>
    </row>
    <row r="65" customFormat="false" ht="45" hidden="false" customHeight="false" outlineLevel="0" collapsed="false">
      <c r="A65" s="20" t="s">
        <v>71</v>
      </c>
      <c r="B65" s="15" t="s">
        <v>14</v>
      </c>
      <c r="C65" s="15" t="s">
        <v>44</v>
      </c>
      <c r="D65" s="18" t="s">
        <v>72</v>
      </c>
      <c r="E65" s="22"/>
      <c r="F65" s="16" t="n">
        <f aca="false">F66</f>
        <v>5622</v>
      </c>
    </row>
    <row r="66" customFormat="false" ht="120" hidden="false" customHeight="false" outlineLevel="0" collapsed="false">
      <c r="A66" s="20" t="s">
        <v>73</v>
      </c>
      <c r="B66" s="15" t="s">
        <v>14</v>
      </c>
      <c r="C66" s="15" t="s">
        <v>44</v>
      </c>
      <c r="D66" s="24" t="s">
        <v>74</v>
      </c>
      <c r="E66" s="22"/>
      <c r="F66" s="16" t="n">
        <f aca="false">F67</f>
        <v>5622</v>
      </c>
    </row>
    <row r="67" customFormat="false" ht="30" hidden="false" customHeight="false" outlineLevel="0" collapsed="false">
      <c r="A67" s="19" t="s">
        <v>39</v>
      </c>
      <c r="B67" s="15" t="s">
        <v>14</v>
      </c>
      <c r="C67" s="15" t="s">
        <v>44</v>
      </c>
      <c r="D67" s="24" t="s">
        <v>74</v>
      </c>
      <c r="E67" s="15" t="s">
        <v>40</v>
      </c>
      <c r="F67" s="16" t="n">
        <f aca="false">F68</f>
        <v>5622</v>
      </c>
    </row>
    <row r="68" customFormat="false" ht="30" hidden="false" customHeight="false" outlineLevel="0" collapsed="false">
      <c r="A68" s="19" t="s">
        <v>41</v>
      </c>
      <c r="B68" s="15" t="s">
        <v>14</v>
      </c>
      <c r="C68" s="15" t="s">
        <v>44</v>
      </c>
      <c r="D68" s="24" t="s">
        <v>74</v>
      </c>
      <c r="E68" s="15" t="s">
        <v>42</v>
      </c>
      <c r="F68" s="16" t="n">
        <f aca="false">'прил 7'!G70</f>
        <v>5622</v>
      </c>
    </row>
    <row r="69" customFormat="false" ht="30" hidden="false" customHeight="false" outlineLevel="0" collapsed="false">
      <c r="A69" s="20" t="s">
        <v>75</v>
      </c>
      <c r="B69" s="15" t="s">
        <v>14</v>
      </c>
      <c r="C69" s="15" t="s">
        <v>44</v>
      </c>
      <c r="D69" s="18" t="s">
        <v>76</v>
      </c>
      <c r="E69" s="15"/>
      <c r="F69" s="16" t="n">
        <f aca="false">F70</f>
        <v>200</v>
      </c>
    </row>
    <row r="70" customFormat="false" ht="60" hidden="false" customHeight="false" outlineLevel="0" collapsed="false">
      <c r="A70" s="25" t="s">
        <v>77</v>
      </c>
      <c r="B70" s="15" t="s">
        <v>14</v>
      </c>
      <c r="C70" s="15" t="s">
        <v>44</v>
      </c>
      <c r="D70" s="18" t="s">
        <v>78</v>
      </c>
      <c r="E70" s="15"/>
      <c r="F70" s="16" t="n">
        <f aca="false">F71</f>
        <v>200</v>
      </c>
    </row>
    <row r="71" customFormat="false" ht="30" hidden="false" customHeight="false" outlineLevel="0" collapsed="false">
      <c r="A71" s="19" t="s">
        <v>39</v>
      </c>
      <c r="B71" s="15" t="s">
        <v>14</v>
      </c>
      <c r="C71" s="15" t="s">
        <v>44</v>
      </c>
      <c r="D71" s="18" t="s">
        <v>78</v>
      </c>
      <c r="E71" s="15" t="s">
        <v>40</v>
      </c>
      <c r="F71" s="16" t="n">
        <f aca="false">F72</f>
        <v>200</v>
      </c>
    </row>
    <row r="72" customFormat="false" ht="30" hidden="false" customHeight="false" outlineLevel="0" collapsed="false">
      <c r="A72" s="19" t="s">
        <v>41</v>
      </c>
      <c r="B72" s="15" t="s">
        <v>14</v>
      </c>
      <c r="C72" s="15" t="s">
        <v>44</v>
      </c>
      <c r="D72" s="18" t="s">
        <v>78</v>
      </c>
      <c r="E72" s="15" t="s">
        <v>42</v>
      </c>
      <c r="F72" s="16" t="n">
        <f aca="false">'прил 7'!G74</f>
        <v>200</v>
      </c>
    </row>
    <row r="73" customFormat="false" ht="30" hidden="false" customHeight="false" outlineLevel="0" collapsed="false">
      <c r="A73" s="14" t="s">
        <v>79</v>
      </c>
      <c r="B73" s="15" t="s">
        <v>14</v>
      </c>
      <c r="C73" s="15" t="s">
        <v>80</v>
      </c>
      <c r="D73" s="15"/>
      <c r="E73" s="15"/>
      <c r="F73" s="16" t="n">
        <f aca="false">F74+F84</f>
        <v>17378</v>
      </c>
    </row>
    <row r="74" customFormat="false" ht="30" hidden="false" customHeight="false" outlineLevel="0" collapsed="false">
      <c r="A74" s="17" t="s">
        <v>17</v>
      </c>
      <c r="B74" s="15" t="s">
        <v>14</v>
      </c>
      <c r="C74" s="15" t="s">
        <v>80</v>
      </c>
      <c r="D74" s="15" t="s">
        <v>18</v>
      </c>
      <c r="E74" s="15"/>
      <c r="F74" s="16" t="n">
        <f aca="false">F75</f>
        <v>12150</v>
      </c>
    </row>
    <row r="75" customFormat="false" ht="15" hidden="false" customHeight="false" outlineLevel="0" collapsed="false">
      <c r="A75" s="17" t="s">
        <v>19</v>
      </c>
      <c r="B75" s="15" t="s">
        <v>14</v>
      </c>
      <c r="C75" s="15" t="s">
        <v>80</v>
      </c>
      <c r="D75" s="15" t="s">
        <v>20</v>
      </c>
      <c r="E75" s="15"/>
      <c r="F75" s="16" t="n">
        <f aca="false">F76</f>
        <v>12150</v>
      </c>
    </row>
    <row r="76" customFormat="false" ht="30" hidden="false" customHeight="false" outlineLevel="0" collapsed="false">
      <c r="A76" s="17" t="s">
        <v>21</v>
      </c>
      <c r="B76" s="15" t="s">
        <v>14</v>
      </c>
      <c r="C76" s="15" t="s">
        <v>80</v>
      </c>
      <c r="D76" s="15" t="s">
        <v>22</v>
      </c>
      <c r="E76" s="15"/>
      <c r="F76" s="16" t="n">
        <f aca="false">F77</f>
        <v>12150</v>
      </c>
    </row>
    <row r="77" customFormat="false" ht="15" hidden="false" customHeight="false" outlineLevel="0" collapsed="false">
      <c r="A77" s="20" t="s">
        <v>81</v>
      </c>
      <c r="B77" s="15" t="s">
        <v>14</v>
      </c>
      <c r="C77" s="15" t="s">
        <v>80</v>
      </c>
      <c r="D77" s="18" t="s">
        <v>82</v>
      </c>
      <c r="E77" s="15"/>
      <c r="F77" s="16" t="n">
        <f aca="false">F78+F80+F82</f>
        <v>12150</v>
      </c>
    </row>
    <row r="78" customFormat="false" ht="60" hidden="false" customHeight="false" outlineLevel="0" collapsed="false">
      <c r="A78" s="19" t="s">
        <v>25</v>
      </c>
      <c r="B78" s="15" t="s">
        <v>14</v>
      </c>
      <c r="C78" s="15" t="s">
        <v>80</v>
      </c>
      <c r="D78" s="18" t="s">
        <v>82</v>
      </c>
      <c r="E78" s="15" t="s">
        <v>26</v>
      </c>
      <c r="F78" s="16" t="n">
        <f aca="false">F79</f>
        <v>10992</v>
      </c>
    </row>
    <row r="79" customFormat="false" ht="30" hidden="false" customHeight="false" outlineLevel="0" collapsed="false">
      <c r="A79" s="19" t="s">
        <v>27</v>
      </c>
      <c r="B79" s="15" t="s">
        <v>14</v>
      </c>
      <c r="C79" s="15" t="s">
        <v>80</v>
      </c>
      <c r="D79" s="18" t="s">
        <v>82</v>
      </c>
      <c r="E79" s="15" t="s">
        <v>28</v>
      </c>
      <c r="F79" s="16" t="n">
        <f aca="false">'прил 7'!G934</f>
        <v>10992</v>
      </c>
    </row>
    <row r="80" customFormat="false" ht="30" hidden="false" customHeight="false" outlineLevel="0" collapsed="false">
      <c r="A80" s="19" t="s">
        <v>39</v>
      </c>
      <c r="B80" s="15" t="s">
        <v>14</v>
      </c>
      <c r="C80" s="15" t="s">
        <v>80</v>
      </c>
      <c r="D80" s="18" t="s">
        <v>82</v>
      </c>
      <c r="E80" s="15" t="s">
        <v>40</v>
      </c>
      <c r="F80" s="16" t="n">
        <f aca="false">F81</f>
        <v>1143</v>
      </c>
    </row>
    <row r="81" customFormat="false" ht="30" hidden="false" customHeight="false" outlineLevel="0" collapsed="false">
      <c r="A81" s="19" t="s">
        <v>41</v>
      </c>
      <c r="B81" s="15" t="s">
        <v>14</v>
      </c>
      <c r="C81" s="15" t="s">
        <v>80</v>
      </c>
      <c r="D81" s="18" t="s">
        <v>82</v>
      </c>
      <c r="E81" s="15" t="s">
        <v>42</v>
      </c>
      <c r="F81" s="16" t="n">
        <f aca="false">'прил 7'!G936</f>
        <v>1143</v>
      </c>
    </row>
    <row r="82" customFormat="false" ht="15" hidden="false" customHeight="false" outlineLevel="0" collapsed="false">
      <c r="A82" s="19" t="s">
        <v>63</v>
      </c>
      <c r="B82" s="15" t="s">
        <v>14</v>
      </c>
      <c r="C82" s="15" t="s">
        <v>80</v>
      </c>
      <c r="D82" s="18" t="s">
        <v>82</v>
      </c>
      <c r="E82" s="15" t="s">
        <v>64</v>
      </c>
      <c r="F82" s="16" t="n">
        <f aca="false">F83</f>
        <v>15</v>
      </c>
    </row>
    <row r="83" customFormat="false" ht="15" hidden="false" customHeight="false" outlineLevel="0" collapsed="false">
      <c r="A83" s="23" t="s">
        <v>65</v>
      </c>
      <c r="B83" s="15" t="s">
        <v>14</v>
      </c>
      <c r="C83" s="15" t="s">
        <v>80</v>
      </c>
      <c r="D83" s="18" t="s">
        <v>82</v>
      </c>
      <c r="E83" s="15" t="s">
        <v>66</v>
      </c>
      <c r="F83" s="16" t="n">
        <f aca="false">'прил 7'!G938</f>
        <v>15</v>
      </c>
    </row>
    <row r="84" customFormat="false" ht="30" hidden="false" customHeight="false" outlineLevel="0" collapsed="false">
      <c r="A84" s="17" t="s">
        <v>31</v>
      </c>
      <c r="B84" s="15" t="s">
        <v>14</v>
      </c>
      <c r="C84" s="15" t="s">
        <v>80</v>
      </c>
      <c r="D84" s="18" t="s">
        <v>32</v>
      </c>
      <c r="E84" s="15"/>
      <c r="F84" s="16" t="n">
        <f aca="false">F85+F88</f>
        <v>5228</v>
      </c>
    </row>
    <row r="85" customFormat="false" ht="15" hidden="false" customHeight="false" outlineLevel="0" collapsed="false">
      <c r="A85" s="20" t="s">
        <v>83</v>
      </c>
      <c r="B85" s="15" t="s">
        <v>14</v>
      </c>
      <c r="C85" s="15" t="s">
        <v>80</v>
      </c>
      <c r="D85" s="24" t="s">
        <v>84</v>
      </c>
      <c r="E85" s="15"/>
      <c r="F85" s="16" t="n">
        <f aca="false">F86</f>
        <v>1759.9</v>
      </c>
    </row>
    <row r="86" customFormat="false" ht="60" hidden="false" customHeight="false" outlineLevel="0" collapsed="false">
      <c r="A86" s="19" t="s">
        <v>25</v>
      </c>
      <c r="B86" s="15" t="s">
        <v>14</v>
      </c>
      <c r="C86" s="15" t="s">
        <v>80</v>
      </c>
      <c r="D86" s="24" t="s">
        <v>84</v>
      </c>
      <c r="E86" s="15" t="s">
        <v>26</v>
      </c>
      <c r="F86" s="16" t="n">
        <f aca="false">F87</f>
        <v>1759.9</v>
      </c>
    </row>
    <row r="87" customFormat="false" ht="30" hidden="false" customHeight="false" outlineLevel="0" collapsed="false">
      <c r="A87" s="19" t="s">
        <v>27</v>
      </c>
      <c r="B87" s="15" t="s">
        <v>14</v>
      </c>
      <c r="C87" s="15" t="s">
        <v>80</v>
      </c>
      <c r="D87" s="24" t="s">
        <v>84</v>
      </c>
      <c r="E87" s="15" t="s">
        <v>28</v>
      </c>
      <c r="F87" s="16" t="n">
        <f aca="false">'прил 7'!G953</f>
        <v>1759.9</v>
      </c>
    </row>
    <row r="88" customFormat="false" ht="15" hidden="false" customHeight="false" outlineLevel="0" collapsed="false">
      <c r="A88" s="20" t="s">
        <v>85</v>
      </c>
      <c r="B88" s="15" t="s">
        <v>14</v>
      </c>
      <c r="C88" s="15" t="s">
        <v>80</v>
      </c>
      <c r="D88" s="24" t="s">
        <v>86</v>
      </c>
      <c r="E88" s="15"/>
      <c r="F88" s="16" t="n">
        <f aca="false">F89+F91+F93</f>
        <v>3468.1</v>
      </c>
    </row>
    <row r="89" customFormat="false" ht="60" hidden="false" customHeight="false" outlineLevel="0" collapsed="false">
      <c r="A89" s="19" t="s">
        <v>25</v>
      </c>
      <c r="B89" s="15" t="s">
        <v>14</v>
      </c>
      <c r="C89" s="15" t="s">
        <v>80</v>
      </c>
      <c r="D89" s="24" t="s">
        <v>86</v>
      </c>
      <c r="E89" s="15" t="s">
        <v>26</v>
      </c>
      <c r="F89" s="16" t="n">
        <f aca="false">F90</f>
        <v>3002.7</v>
      </c>
    </row>
    <row r="90" customFormat="false" ht="30" hidden="false" customHeight="false" outlineLevel="0" collapsed="false">
      <c r="A90" s="19" t="s">
        <v>27</v>
      </c>
      <c r="B90" s="15" t="s">
        <v>14</v>
      </c>
      <c r="C90" s="15" t="s">
        <v>80</v>
      </c>
      <c r="D90" s="24" t="s">
        <v>86</v>
      </c>
      <c r="E90" s="15" t="s">
        <v>28</v>
      </c>
      <c r="F90" s="16" t="n">
        <f aca="false">'прил 7'!G956</f>
        <v>3002.7</v>
      </c>
    </row>
    <row r="91" customFormat="false" ht="30" hidden="false" customHeight="false" outlineLevel="0" collapsed="false">
      <c r="A91" s="19" t="s">
        <v>39</v>
      </c>
      <c r="B91" s="15" t="s">
        <v>14</v>
      </c>
      <c r="C91" s="15" t="s">
        <v>80</v>
      </c>
      <c r="D91" s="24" t="s">
        <v>86</v>
      </c>
      <c r="E91" s="15" t="s">
        <v>40</v>
      </c>
      <c r="F91" s="16" t="n">
        <f aca="false">F92</f>
        <v>381.4</v>
      </c>
    </row>
    <row r="92" customFormat="false" ht="30" hidden="false" customHeight="false" outlineLevel="0" collapsed="false">
      <c r="A92" s="19" t="s">
        <v>41</v>
      </c>
      <c r="B92" s="15" t="s">
        <v>14</v>
      </c>
      <c r="C92" s="15" t="s">
        <v>80</v>
      </c>
      <c r="D92" s="24" t="s">
        <v>86</v>
      </c>
      <c r="E92" s="15" t="s">
        <v>42</v>
      </c>
      <c r="F92" s="16" t="n">
        <f aca="false">'прил 7'!G958</f>
        <v>381.4</v>
      </c>
    </row>
    <row r="93" customFormat="false" ht="15" hidden="false" customHeight="false" outlineLevel="0" collapsed="false">
      <c r="A93" s="19" t="s">
        <v>63</v>
      </c>
      <c r="B93" s="15" t="s">
        <v>14</v>
      </c>
      <c r="C93" s="15" t="s">
        <v>80</v>
      </c>
      <c r="D93" s="24" t="s">
        <v>86</v>
      </c>
      <c r="E93" s="15" t="s">
        <v>64</v>
      </c>
      <c r="F93" s="16" t="n">
        <f aca="false">F94</f>
        <v>84</v>
      </c>
    </row>
    <row r="94" customFormat="false" ht="15" hidden="false" customHeight="false" outlineLevel="0" collapsed="false">
      <c r="A94" s="23" t="s">
        <v>65</v>
      </c>
      <c r="B94" s="15" t="s">
        <v>14</v>
      </c>
      <c r="C94" s="15" t="s">
        <v>80</v>
      </c>
      <c r="D94" s="24" t="s">
        <v>86</v>
      </c>
      <c r="E94" s="15" t="s">
        <v>66</v>
      </c>
      <c r="F94" s="16" t="n">
        <f aca="false">'прил 7'!G960</f>
        <v>84</v>
      </c>
    </row>
    <row r="95" customFormat="false" ht="15" hidden="false" customHeight="false" outlineLevel="0" collapsed="false">
      <c r="A95" s="19" t="s">
        <v>87</v>
      </c>
      <c r="B95" s="15" t="s">
        <v>14</v>
      </c>
      <c r="C95" s="15" t="s">
        <v>88</v>
      </c>
      <c r="D95" s="18"/>
      <c r="E95" s="15"/>
      <c r="F95" s="16" t="n">
        <f aca="false">F96</f>
        <v>3291</v>
      </c>
    </row>
    <row r="96" customFormat="false" ht="15" hidden="false" customHeight="false" outlineLevel="0" collapsed="false">
      <c r="A96" s="20" t="s">
        <v>89</v>
      </c>
      <c r="B96" s="15" t="s">
        <v>14</v>
      </c>
      <c r="C96" s="15" t="s">
        <v>88</v>
      </c>
      <c r="D96" s="18" t="s">
        <v>90</v>
      </c>
      <c r="E96" s="16"/>
      <c r="F96" s="16" t="n">
        <f aca="false">F97</f>
        <v>3291</v>
      </c>
    </row>
    <row r="97" customFormat="false" ht="30" hidden="false" customHeight="false" outlineLevel="0" collapsed="false">
      <c r="A97" s="19" t="s">
        <v>39</v>
      </c>
      <c r="B97" s="15" t="s">
        <v>14</v>
      </c>
      <c r="C97" s="15" t="s">
        <v>88</v>
      </c>
      <c r="D97" s="18" t="s">
        <v>90</v>
      </c>
      <c r="E97" s="15" t="s">
        <v>40</v>
      </c>
      <c r="F97" s="16" t="n">
        <f aca="false">F98</f>
        <v>3291</v>
      </c>
    </row>
    <row r="98" customFormat="false" ht="30" hidden="false" customHeight="false" outlineLevel="0" collapsed="false">
      <c r="A98" s="19" t="s">
        <v>41</v>
      </c>
      <c r="B98" s="15" t="s">
        <v>14</v>
      </c>
      <c r="C98" s="15" t="s">
        <v>88</v>
      </c>
      <c r="D98" s="18" t="s">
        <v>90</v>
      </c>
      <c r="E98" s="15" t="s">
        <v>42</v>
      </c>
      <c r="F98" s="16" t="n">
        <f aca="false">'прил 7'!G78</f>
        <v>3291</v>
      </c>
    </row>
    <row r="99" customFormat="false" ht="15" hidden="false" customHeight="false" outlineLevel="0" collapsed="false">
      <c r="A99" s="14" t="s">
        <v>91</v>
      </c>
      <c r="B99" s="15" t="s">
        <v>14</v>
      </c>
      <c r="C99" s="15" t="s">
        <v>92</v>
      </c>
      <c r="D99" s="15"/>
      <c r="E99" s="15"/>
      <c r="F99" s="16" t="n">
        <f aca="false">F100</f>
        <v>1000</v>
      </c>
    </row>
    <row r="100" customFormat="false" ht="15" hidden="false" customHeight="false" outlineLevel="0" collapsed="false">
      <c r="A100" s="20" t="s">
        <v>93</v>
      </c>
      <c r="B100" s="15" t="s">
        <v>14</v>
      </c>
      <c r="C100" s="15" t="s">
        <v>92</v>
      </c>
      <c r="D100" s="18" t="s">
        <v>94</v>
      </c>
      <c r="E100" s="16"/>
      <c r="F100" s="16" t="n">
        <f aca="false">F101</f>
        <v>1000</v>
      </c>
    </row>
    <row r="101" customFormat="false" ht="15" hidden="false" customHeight="false" outlineLevel="0" collapsed="false">
      <c r="A101" s="26" t="s">
        <v>63</v>
      </c>
      <c r="B101" s="15" t="s">
        <v>14</v>
      </c>
      <c r="C101" s="15" t="s">
        <v>92</v>
      </c>
      <c r="D101" s="18" t="s">
        <v>94</v>
      </c>
      <c r="E101" s="15" t="s">
        <v>64</v>
      </c>
      <c r="F101" s="16" t="n">
        <f aca="false">F102</f>
        <v>1000</v>
      </c>
    </row>
    <row r="102" customFormat="false" ht="15" hidden="false" customHeight="false" outlineLevel="0" collapsed="false">
      <c r="A102" s="14" t="s">
        <v>95</v>
      </c>
      <c r="B102" s="15" t="s">
        <v>14</v>
      </c>
      <c r="C102" s="15" t="s">
        <v>92</v>
      </c>
      <c r="D102" s="18" t="s">
        <v>94</v>
      </c>
      <c r="E102" s="15" t="s">
        <v>96</v>
      </c>
      <c r="F102" s="16" t="n">
        <f aca="false">'прил 7'!G82</f>
        <v>1000</v>
      </c>
    </row>
    <row r="103" customFormat="false" ht="15" hidden="false" customHeight="false" outlineLevel="0" collapsed="false">
      <c r="A103" s="14" t="s">
        <v>97</v>
      </c>
      <c r="B103" s="15" t="s">
        <v>14</v>
      </c>
      <c r="C103" s="15" t="s">
        <v>98</v>
      </c>
      <c r="D103" s="15"/>
      <c r="E103" s="15"/>
      <c r="F103" s="16" t="n">
        <f aca="false">F104+F110+F124+F202+F192+F118</f>
        <v>140234.1</v>
      </c>
    </row>
    <row r="104" customFormat="false" ht="15" hidden="false" customHeight="false" outlineLevel="0" collapsed="false">
      <c r="A104" s="17" t="s">
        <v>99</v>
      </c>
      <c r="B104" s="15" t="s">
        <v>14</v>
      </c>
      <c r="C104" s="15" t="s">
        <v>98</v>
      </c>
      <c r="D104" s="18" t="s">
        <v>100</v>
      </c>
      <c r="E104" s="15"/>
      <c r="F104" s="16" t="n">
        <f aca="false">F105</f>
        <v>841</v>
      </c>
    </row>
    <row r="105" customFormat="false" ht="15" hidden="false" customHeight="false" outlineLevel="0" collapsed="false">
      <c r="A105" s="17" t="s">
        <v>101</v>
      </c>
      <c r="B105" s="15" t="s">
        <v>14</v>
      </c>
      <c r="C105" s="15" t="s">
        <v>98</v>
      </c>
      <c r="D105" s="18" t="s">
        <v>102</v>
      </c>
      <c r="E105" s="15"/>
      <c r="F105" s="16" t="n">
        <f aca="false">F106</f>
        <v>841</v>
      </c>
    </row>
    <row r="106" customFormat="false" ht="60" hidden="false" customHeight="false" outlineLevel="0" collapsed="false">
      <c r="A106" s="21" t="s">
        <v>103</v>
      </c>
      <c r="B106" s="15" t="s">
        <v>14</v>
      </c>
      <c r="C106" s="15" t="s">
        <v>98</v>
      </c>
      <c r="D106" s="18" t="s">
        <v>104</v>
      </c>
      <c r="E106" s="15"/>
      <c r="F106" s="16" t="n">
        <f aca="false">F107</f>
        <v>841</v>
      </c>
    </row>
    <row r="107" customFormat="false" ht="60" hidden="false" customHeight="false" outlineLevel="0" collapsed="false">
      <c r="A107" s="21" t="s">
        <v>105</v>
      </c>
      <c r="B107" s="15" t="s">
        <v>14</v>
      </c>
      <c r="C107" s="15" t="s">
        <v>98</v>
      </c>
      <c r="D107" s="18" t="s">
        <v>106</v>
      </c>
      <c r="E107" s="15"/>
      <c r="F107" s="16" t="n">
        <f aca="false">F108</f>
        <v>841</v>
      </c>
    </row>
    <row r="108" customFormat="false" ht="60" hidden="false" customHeight="false" outlineLevel="0" collapsed="false">
      <c r="A108" s="19" t="s">
        <v>25</v>
      </c>
      <c r="B108" s="15" t="s">
        <v>14</v>
      </c>
      <c r="C108" s="15" t="s">
        <v>98</v>
      </c>
      <c r="D108" s="18" t="s">
        <v>106</v>
      </c>
      <c r="E108" s="15" t="s">
        <v>26</v>
      </c>
      <c r="F108" s="16" t="n">
        <f aca="false">F109</f>
        <v>841</v>
      </c>
    </row>
    <row r="109" customFormat="false" ht="30" hidden="false" customHeight="false" outlineLevel="0" collapsed="false">
      <c r="A109" s="19" t="s">
        <v>27</v>
      </c>
      <c r="B109" s="15" t="s">
        <v>14</v>
      </c>
      <c r="C109" s="15" t="s">
        <v>98</v>
      </c>
      <c r="D109" s="18" t="s">
        <v>106</v>
      </c>
      <c r="E109" s="15" t="s">
        <v>28</v>
      </c>
      <c r="F109" s="16" t="n">
        <f aca="false">'прил 7'!G89</f>
        <v>841</v>
      </c>
    </row>
    <row r="110" customFormat="false" ht="15" hidden="false" customHeight="false" outlineLevel="0" collapsed="false">
      <c r="A110" s="17" t="s">
        <v>107</v>
      </c>
      <c r="B110" s="15" t="s">
        <v>14</v>
      </c>
      <c r="C110" s="15" t="s">
        <v>98</v>
      </c>
      <c r="D110" s="18" t="s">
        <v>108</v>
      </c>
      <c r="E110" s="15"/>
      <c r="F110" s="16" t="n">
        <f aca="false">F111</f>
        <v>2177</v>
      </c>
    </row>
    <row r="111" customFormat="false" ht="15" hidden="false" customHeight="false" outlineLevel="0" collapsed="false">
      <c r="A111" s="17" t="s">
        <v>109</v>
      </c>
      <c r="B111" s="15" t="s">
        <v>14</v>
      </c>
      <c r="C111" s="15" t="s">
        <v>98</v>
      </c>
      <c r="D111" s="18" t="s">
        <v>110</v>
      </c>
      <c r="E111" s="15"/>
      <c r="F111" s="16" t="n">
        <f aca="false">F112</f>
        <v>2177</v>
      </c>
    </row>
    <row r="112" customFormat="false" ht="75" hidden="false" customHeight="false" outlineLevel="0" collapsed="false">
      <c r="A112" s="17" t="s">
        <v>111</v>
      </c>
      <c r="B112" s="15" t="s">
        <v>14</v>
      </c>
      <c r="C112" s="15" t="s">
        <v>98</v>
      </c>
      <c r="D112" s="18" t="s">
        <v>112</v>
      </c>
      <c r="E112" s="15"/>
      <c r="F112" s="16" t="n">
        <f aca="false">F113</f>
        <v>2177</v>
      </c>
    </row>
    <row r="113" customFormat="false" ht="60" hidden="false" customHeight="false" outlineLevel="0" collapsed="false">
      <c r="A113" s="21" t="s">
        <v>113</v>
      </c>
      <c r="B113" s="15" t="s">
        <v>14</v>
      </c>
      <c r="C113" s="15" t="s">
        <v>98</v>
      </c>
      <c r="D113" s="18" t="s">
        <v>114</v>
      </c>
      <c r="E113" s="15"/>
      <c r="F113" s="16" t="n">
        <f aca="false">F114+F116</f>
        <v>2177</v>
      </c>
    </row>
    <row r="114" customFormat="false" ht="60" hidden="false" customHeight="false" outlineLevel="0" collapsed="false">
      <c r="A114" s="19" t="s">
        <v>25</v>
      </c>
      <c r="B114" s="15" t="s">
        <v>14</v>
      </c>
      <c r="C114" s="15" t="s">
        <v>98</v>
      </c>
      <c r="D114" s="18" t="s">
        <v>114</v>
      </c>
      <c r="E114" s="15" t="s">
        <v>26</v>
      </c>
      <c r="F114" s="16" t="n">
        <f aca="false">F115</f>
        <v>1848.9</v>
      </c>
    </row>
    <row r="115" customFormat="false" ht="30" hidden="false" customHeight="false" outlineLevel="0" collapsed="false">
      <c r="A115" s="19" t="s">
        <v>27</v>
      </c>
      <c r="B115" s="15" t="s">
        <v>14</v>
      </c>
      <c r="C115" s="15" t="s">
        <v>98</v>
      </c>
      <c r="D115" s="18" t="s">
        <v>114</v>
      </c>
      <c r="E115" s="15" t="s">
        <v>28</v>
      </c>
      <c r="F115" s="16" t="n">
        <f aca="false">'прил 7'!G95</f>
        <v>1848.9</v>
      </c>
    </row>
    <row r="116" customFormat="false" ht="30" hidden="false" customHeight="false" outlineLevel="0" collapsed="false">
      <c r="A116" s="19" t="s">
        <v>39</v>
      </c>
      <c r="B116" s="15" t="s">
        <v>14</v>
      </c>
      <c r="C116" s="15" t="s">
        <v>98</v>
      </c>
      <c r="D116" s="18" t="s">
        <v>114</v>
      </c>
      <c r="E116" s="15" t="s">
        <v>40</v>
      </c>
      <c r="F116" s="16" t="n">
        <f aca="false">F117</f>
        <v>328.1</v>
      </c>
    </row>
    <row r="117" customFormat="false" ht="30" hidden="false" customHeight="false" outlineLevel="0" collapsed="false">
      <c r="A117" s="19" t="s">
        <v>41</v>
      </c>
      <c r="B117" s="15" t="s">
        <v>14</v>
      </c>
      <c r="C117" s="15" t="s">
        <v>98</v>
      </c>
      <c r="D117" s="18" t="s">
        <v>114</v>
      </c>
      <c r="E117" s="15" t="s">
        <v>42</v>
      </c>
      <c r="F117" s="16" t="n">
        <f aca="false">'прил 7'!G97</f>
        <v>328.1</v>
      </c>
    </row>
    <row r="118" customFormat="false" ht="30" hidden="false" customHeight="false" outlineLevel="0" collapsed="false">
      <c r="A118" s="17" t="s">
        <v>115</v>
      </c>
      <c r="B118" s="15" t="s">
        <v>14</v>
      </c>
      <c r="C118" s="15" t="s">
        <v>98</v>
      </c>
      <c r="D118" s="18" t="s">
        <v>116</v>
      </c>
      <c r="E118" s="15"/>
      <c r="F118" s="16" t="n">
        <f aca="false">F119</f>
        <v>879.6</v>
      </c>
    </row>
    <row r="119" customFormat="false" ht="30" hidden="false" customHeight="false" outlineLevel="0" collapsed="false">
      <c r="A119" s="17" t="s">
        <v>117</v>
      </c>
      <c r="B119" s="15" t="s">
        <v>14</v>
      </c>
      <c r="C119" s="15" t="s">
        <v>98</v>
      </c>
      <c r="D119" s="18" t="s">
        <v>118</v>
      </c>
      <c r="E119" s="15"/>
      <c r="F119" s="16" t="n">
        <f aca="false">F120</f>
        <v>879.6</v>
      </c>
    </row>
    <row r="120" customFormat="false" ht="45" hidden="false" customHeight="false" outlineLevel="0" collapsed="false">
      <c r="A120" s="21" t="s">
        <v>119</v>
      </c>
      <c r="B120" s="15" t="s">
        <v>14</v>
      </c>
      <c r="C120" s="15" t="s">
        <v>98</v>
      </c>
      <c r="D120" s="18" t="s">
        <v>120</v>
      </c>
      <c r="E120" s="15"/>
      <c r="F120" s="16" t="n">
        <f aca="false">F121</f>
        <v>879.6</v>
      </c>
    </row>
    <row r="121" customFormat="false" ht="15" hidden="false" customHeight="false" outlineLevel="0" collapsed="false">
      <c r="A121" s="19" t="s">
        <v>121</v>
      </c>
      <c r="B121" s="15" t="s">
        <v>14</v>
      </c>
      <c r="C121" s="15" t="s">
        <v>98</v>
      </c>
      <c r="D121" s="18" t="s">
        <v>122</v>
      </c>
      <c r="E121" s="15"/>
      <c r="F121" s="16" t="n">
        <f aca="false">F122</f>
        <v>879.6</v>
      </c>
    </row>
    <row r="122" customFormat="false" ht="30" hidden="false" customHeight="false" outlineLevel="0" collapsed="false">
      <c r="A122" s="19" t="s">
        <v>39</v>
      </c>
      <c r="B122" s="15" t="s">
        <v>14</v>
      </c>
      <c r="C122" s="15" t="s">
        <v>98</v>
      </c>
      <c r="D122" s="18" t="s">
        <v>122</v>
      </c>
      <c r="E122" s="15" t="s">
        <v>40</v>
      </c>
      <c r="F122" s="16" t="n">
        <f aca="false">F123</f>
        <v>879.6</v>
      </c>
    </row>
    <row r="123" customFormat="false" ht="30" hidden="false" customHeight="false" outlineLevel="0" collapsed="false">
      <c r="A123" s="19" t="s">
        <v>41</v>
      </c>
      <c r="B123" s="15" t="s">
        <v>14</v>
      </c>
      <c r="C123" s="15" t="s">
        <v>98</v>
      </c>
      <c r="D123" s="18" t="s">
        <v>122</v>
      </c>
      <c r="E123" s="15" t="s">
        <v>42</v>
      </c>
      <c r="F123" s="16" t="n">
        <f aca="false">'прил 7'!G103</f>
        <v>879.6</v>
      </c>
    </row>
    <row r="124" customFormat="false" ht="30" hidden="false" customHeight="false" outlineLevel="0" collapsed="false">
      <c r="A124" s="17" t="s">
        <v>17</v>
      </c>
      <c r="B124" s="15" t="s">
        <v>14</v>
      </c>
      <c r="C124" s="15" t="s">
        <v>98</v>
      </c>
      <c r="D124" s="18" t="s">
        <v>18</v>
      </c>
      <c r="E124" s="22"/>
      <c r="F124" s="16" t="n">
        <f aca="false">F125+F139</f>
        <v>84143.7</v>
      </c>
    </row>
    <row r="125" customFormat="false" ht="15" hidden="false" customHeight="false" outlineLevel="0" collapsed="false">
      <c r="A125" s="17" t="s">
        <v>123</v>
      </c>
      <c r="B125" s="15" t="s">
        <v>14</v>
      </c>
      <c r="C125" s="15" t="s">
        <v>98</v>
      </c>
      <c r="D125" s="18" t="s">
        <v>124</v>
      </c>
      <c r="E125" s="22"/>
      <c r="F125" s="16" t="n">
        <f aca="false">F126+F133</f>
        <v>20115</v>
      </c>
    </row>
    <row r="126" customFormat="false" ht="45" hidden="false" customHeight="false" outlineLevel="0" collapsed="false">
      <c r="A126" s="21" t="s">
        <v>125</v>
      </c>
      <c r="B126" s="15" t="s">
        <v>14</v>
      </c>
      <c r="C126" s="15" t="s">
        <v>98</v>
      </c>
      <c r="D126" s="18" t="s">
        <v>126</v>
      </c>
      <c r="E126" s="22"/>
      <c r="F126" s="16" t="n">
        <f aca="false">F127+F130</f>
        <v>19350</v>
      </c>
    </row>
    <row r="127" customFormat="false" ht="30" hidden="false" customHeight="false" outlineLevel="0" collapsed="false">
      <c r="A127" s="20" t="s">
        <v>127</v>
      </c>
      <c r="B127" s="15" t="s">
        <v>14</v>
      </c>
      <c r="C127" s="15" t="s">
        <v>98</v>
      </c>
      <c r="D127" s="18" t="s">
        <v>128</v>
      </c>
      <c r="E127" s="22"/>
      <c r="F127" s="16" t="n">
        <f aca="false">F128</f>
        <v>6750</v>
      </c>
    </row>
    <row r="128" customFormat="false" ht="30" hidden="false" customHeight="false" outlineLevel="0" collapsed="false">
      <c r="A128" s="19" t="s">
        <v>39</v>
      </c>
      <c r="B128" s="15" t="s">
        <v>14</v>
      </c>
      <c r="C128" s="15" t="s">
        <v>98</v>
      </c>
      <c r="D128" s="18" t="s">
        <v>128</v>
      </c>
      <c r="E128" s="15" t="n">
        <v>200</v>
      </c>
      <c r="F128" s="16" t="n">
        <f aca="false">F129</f>
        <v>6750</v>
      </c>
    </row>
    <row r="129" customFormat="false" ht="30" hidden="false" customHeight="false" outlineLevel="0" collapsed="false">
      <c r="A129" s="19" t="s">
        <v>41</v>
      </c>
      <c r="B129" s="15" t="s">
        <v>14</v>
      </c>
      <c r="C129" s="15" t="s">
        <v>98</v>
      </c>
      <c r="D129" s="18" t="s">
        <v>128</v>
      </c>
      <c r="E129" s="15" t="n">
        <v>240</v>
      </c>
      <c r="F129" s="16" t="n">
        <f aca="false">'прил 7'!G109</f>
        <v>6750</v>
      </c>
    </row>
    <row r="130" customFormat="false" ht="30" hidden="false" customHeight="false" outlineLevel="0" collapsed="false">
      <c r="A130" s="17" t="s">
        <v>129</v>
      </c>
      <c r="B130" s="15" t="s">
        <v>14</v>
      </c>
      <c r="C130" s="15" t="s">
        <v>98</v>
      </c>
      <c r="D130" s="18" t="s">
        <v>130</v>
      </c>
      <c r="E130" s="22"/>
      <c r="F130" s="16" t="n">
        <f aca="false">F131</f>
        <v>12600</v>
      </c>
    </row>
    <row r="131" customFormat="false" ht="30" hidden="false" customHeight="false" outlineLevel="0" collapsed="false">
      <c r="A131" s="19" t="s">
        <v>39</v>
      </c>
      <c r="B131" s="15" t="s">
        <v>14</v>
      </c>
      <c r="C131" s="15" t="s">
        <v>98</v>
      </c>
      <c r="D131" s="18" t="s">
        <v>130</v>
      </c>
      <c r="E131" s="15" t="n">
        <v>200</v>
      </c>
      <c r="F131" s="16" t="n">
        <f aca="false">F132</f>
        <v>12600</v>
      </c>
    </row>
    <row r="132" customFormat="false" ht="30" hidden="false" customHeight="false" outlineLevel="0" collapsed="false">
      <c r="A132" s="19" t="s">
        <v>41</v>
      </c>
      <c r="B132" s="15" t="s">
        <v>14</v>
      </c>
      <c r="C132" s="15" t="s">
        <v>98</v>
      </c>
      <c r="D132" s="18" t="s">
        <v>130</v>
      </c>
      <c r="E132" s="15" t="n">
        <v>240</v>
      </c>
      <c r="F132" s="16" t="n">
        <f aca="false">'прил 7'!G112</f>
        <v>12600</v>
      </c>
    </row>
    <row r="133" customFormat="false" ht="30" hidden="false" customHeight="false" outlineLevel="0" collapsed="false">
      <c r="A133" s="21" t="s">
        <v>131</v>
      </c>
      <c r="B133" s="15" t="s">
        <v>14</v>
      </c>
      <c r="C133" s="15" t="s">
        <v>98</v>
      </c>
      <c r="D133" s="18" t="s">
        <v>132</v>
      </c>
      <c r="E133" s="22"/>
      <c r="F133" s="16" t="n">
        <f aca="false">F134</f>
        <v>765</v>
      </c>
    </row>
    <row r="134" customFormat="false" ht="30" hidden="false" customHeight="false" outlineLevel="0" collapsed="false">
      <c r="A134" s="21" t="s">
        <v>133</v>
      </c>
      <c r="B134" s="15" t="s">
        <v>14</v>
      </c>
      <c r="C134" s="15" t="s">
        <v>98</v>
      </c>
      <c r="D134" s="18" t="s">
        <v>134</v>
      </c>
      <c r="E134" s="22"/>
      <c r="F134" s="16" t="n">
        <f aca="false">F135+F137</f>
        <v>765</v>
      </c>
    </row>
    <row r="135" customFormat="false" ht="60" hidden="false" customHeight="false" outlineLevel="0" collapsed="false">
      <c r="A135" s="23" t="s">
        <v>25</v>
      </c>
      <c r="B135" s="15" t="s">
        <v>14</v>
      </c>
      <c r="C135" s="15" t="s">
        <v>98</v>
      </c>
      <c r="D135" s="18" t="s">
        <v>134</v>
      </c>
      <c r="E135" s="15" t="s">
        <v>26</v>
      </c>
      <c r="F135" s="16" t="n">
        <f aca="false">F136</f>
        <v>682.2</v>
      </c>
    </row>
    <row r="136" customFormat="false" ht="30" hidden="false" customHeight="false" outlineLevel="0" collapsed="false">
      <c r="A136" s="23" t="s">
        <v>27</v>
      </c>
      <c r="B136" s="15" t="s">
        <v>14</v>
      </c>
      <c r="C136" s="15" t="s">
        <v>98</v>
      </c>
      <c r="D136" s="18" t="s">
        <v>134</v>
      </c>
      <c r="E136" s="15" t="s">
        <v>28</v>
      </c>
      <c r="F136" s="16" t="n">
        <f aca="false">'прил 7'!G116</f>
        <v>682.2</v>
      </c>
    </row>
    <row r="137" customFormat="false" ht="30" hidden="false" customHeight="false" outlineLevel="0" collapsed="false">
      <c r="A137" s="19" t="s">
        <v>39</v>
      </c>
      <c r="B137" s="15" t="s">
        <v>14</v>
      </c>
      <c r="C137" s="15" t="s">
        <v>98</v>
      </c>
      <c r="D137" s="18" t="s">
        <v>134</v>
      </c>
      <c r="E137" s="15" t="n">
        <v>200</v>
      </c>
      <c r="F137" s="16" t="n">
        <f aca="false">F138</f>
        <v>82.8</v>
      </c>
    </row>
    <row r="138" customFormat="false" ht="30" hidden="false" customHeight="false" outlineLevel="0" collapsed="false">
      <c r="A138" s="19" t="s">
        <v>41</v>
      </c>
      <c r="B138" s="15" t="s">
        <v>14</v>
      </c>
      <c r="C138" s="15" t="s">
        <v>98</v>
      </c>
      <c r="D138" s="18" t="s">
        <v>134</v>
      </c>
      <c r="E138" s="15" t="n">
        <v>240</v>
      </c>
      <c r="F138" s="16" t="n">
        <f aca="false">'прил 7'!G118</f>
        <v>82.8</v>
      </c>
    </row>
    <row r="139" customFormat="false" ht="15" hidden="false" customHeight="false" outlineLevel="0" collapsed="false">
      <c r="A139" s="17" t="s">
        <v>19</v>
      </c>
      <c r="B139" s="15" t="s">
        <v>14</v>
      </c>
      <c r="C139" s="15" t="s">
        <v>98</v>
      </c>
      <c r="D139" s="18" t="s">
        <v>20</v>
      </c>
      <c r="E139" s="15"/>
      <c r="F139" s="16" t="n">
        <f aca="false">F140</f>
        <v>64028.7</v>
      </c>
    </row>
    <row r="140" customFormat="false" ht="30" hidden="false" customHeight="false" outlineLevel="0" collapsed="false">
      <c r="A140" s="17" t="s">
        <v>21</v>
      </c>
      <c r="B140" s="15" t="s">
        <v>14</v>
      </c>
      <c r="C140" s="15" t="s">
        <v>98</v>
      </c>
      <c r="D140" s="18" t="s">
        <v>22</v>
      </c>
      <c r="E140" s="15"/>
      <c r="F140" s="16" t="n">
        <f aca="false">F141+F152+F159+F148</f>
        <v>64028.7</v>
      </c>
    </row>
    <row r="141" customFormat="false" ht="15" hidden="false" customHeight="false" outlineLevel="0" collapsed="false">
      <c r="A141" s="17" t="s">
        <v>135</v>
      </c>
      <c r="B141" s="15" t="s">
        <v>14</v>
      </c>
      <c r="C141" s="15" t="s">
        <v>98</v>
      </c>
      <c r="D141" s="18" t="s">
        <v>136</v>
      </c>
      <c r="E141" s="22"/>
      <c r="F141" s="16" t="n">
        <f aca="false">F142+F144+F146</f>
        <v>10117.1</v>
      </c>
    </row>
    <row r="142" customFormat="false" ht="60" hidden="false" customHeight="false" outlineLevel="0" collapsed="false">
      <c r="A142" s="19" t="s">
        <v>25</v>
      </c>
      <c r="B142" s="15" t="s">
        <v>14</v>
      </c>
      <c r="C142" s="15" t="s">
        <v>98</v>
      </c>
      <c r="D142" s="18" t="s">
        <v>136</v>
      </c>
      <c r="E142" s="15" t="s">
        <v>26</v>
      </c>
      <c r="F142" s="16" t="n">
        <f aca="false">F143</f>
        <v>8932.4</v>
      </c>
    </row>
    <row r="143" customFormat="false" ht="30" hidden="false" customHeight="false" outlineLevel="0" collapsed="false">
      <c r="A143" s="19" t="s">
        <v>27</v>
      </c>
      <c r="B143" s="15" t="s">
        <v>14</v>
      </c>
      <c r="C143" s="15" t="s">
        <v>98</v>
      </c>
      <c r="D143" s="18" t="s">
        <v>136</v>
      </c>
      <c r="E143" s="15" t="s">
        <v>28</v>
      </c>
      <c r="F143" s="16" t="n">
        <f aca="false">'прил 7'!G123</f>
        <v>8932.4</v>
      </c>
    </row>
    <row r="144" customFormat="false" ht="30" hidden="false" customHeight="false" outlineLevel="0" collapsed="false">
      <c r="A144" s="19" t="s">
        <v>39</v>
      </c>
      <c r="B144" s="15" t="s">
        <v>14</v>
      </c>
      <c r="C144" s="15" t="s">
        <v>98</v>
      </c>
      <c r="D144" s="18" t="s">
        <v>136</v>
      </c>
      <c r="E144" s="15" t="s">
        <v>40</v>
      </c>
      <c r="F144" s="16" t="n">
        <f aca="false">F145</f>
        <v>1181.7</v>
      </c>
    </row>
    <row r="145" customFormat="false" ht="30" hidden="false" customHeight="false" outlineLevel="0" collapsed="false">
      <c r="A145" s="19" t="s">
        <v>41</v>
      </c>
      <c r="B145" s="15" t="s">
        <v>14</v>
      </c>
      <c r="C145" s="15" t="s">
        <v>98</v>
      </c>
      <c r="D145" s="18" t="s">
        <v>136</v>
      </c>
      <c r="E145" s="15" t="s">
        <v>42</v>
      </c>
      <c r="F145" s="16" t="n">
        <f aca="false">'прил 7'!G125</f>
        <v>1181.7</v>
      </c>
    </row>
    <row r="146" customFormat="false" ht="15" hidden="false" customHeight="false" outlineLevel="0" collapsed="false">
      <c r="A146" s="19" t="s">
        <v>63</v>
      </c>
      <c r="B146" s="15" t="s">
        <v>14</v>
      </c>
      <c r="C146" s="15" t="s">
        <v>98</v>
      </c>
      <c r="D146" s="18" t="s">
        <v>136</v>
      </c>
      <c r="E146" s="15" t="s">
        <v>64</v>
      </c>
      <c r="F146" s="16" t="n">
        <f aca="false">F147</f>
        <v>3</v>
      </c>
    </row>
    <row r="147" customFormat="false" ht="15" hidden="false" customHeight="false" outlineLevel="0" collapsed="false">
      <c r="A147" s="23" t="s">
        <v>65</v>
      </c>
      <c r="B147" s="15" t="s">
        <v>14</v>
      </c>
      <c r="C147" s="15" t="s">
        <v>98</v>
      </c>
      <c r="D147" s="18" t="s">
        <v>136</v>
      </c>
      <c r="E147" s="15" t="s">
        <v>66</v>
      </c>
      <c r="F147" s="16" t="n">
        <f aca="false">'прил 7'!G127</f>
        <v>3</v>
      </c>
    </row>
    <row r="148" customFormat="false" ht="15" hidden="false" customHeight="false" outlineLevel="0" collapsed="false">
      <c r="A148" s="20" t="s">
        <v>137</v>
      </c>
      <c r="B148" s="15" t="s">
        <v>14</v>
      </c>
      <c r="C148" s="15" t="s">
        <v>98</v>
      </c>
      <c r="D148" s="24" t="s">
        <v>138</v>
      </c>
      <c r="E148" s="15"/>
      <c r="F148" s="16" t="n">
        <f aca="false">F149</f>
        <v>498.6</v>
      </c>
    </row>
    <row r="149" customFormat="false" ht="15" hidden="false" customHeight="false" outlineLevel="0" collapsed="false">
      <c r="A149" s="19" t="s">
        <v>63</v>
      </c>
      <c r="B149" s="15" t="s">
        <v>14</v>
      </c>
      <c r="C149" s="15" t="s">
        <v>98</v>
      </c>
      <c r="D149" s="24" t="s">
        <v>138</v>
      </c>
      <c r="E149" s="15" t="s">
        <v>64</v>
      </c>
      <c r="F149" s="16" t="n">
        <f aca="false">F150+F151</f>
        <v>498.6</v>
      </c>
    </row>
    <row r="150" customFormat="false" ht="15" hidden="false" customHeight="false" outlineLevel="0" collapsed="false">
      <c r="A150" s="23" t="s">
        <v>65</v>
      </c>
      <c r="B150" s="15" t="s">
        <v>14</v>
      </c>
      <c r="C150" s="15" t="s">
        <v>98</v>
      </c>
      <c r="D150" s="24" t="s">
        <v>138</v>
      </c>
      <c r="E150" s="15" t="s">
        <v>66</v>
      </c>
      <c r="F150" s="16" t="n">
        <f aca="false">'прил 7'!G130</f>
        <v>410</v>
      </c>
    </row>
    <row r="151" customFormat="false" ht="30" hidden="false" customHeight="false" outlineLevel="0" collapsed="false">
      <c r="A151" s="19" t="s">
        <v>139</v>
      </c>
      <c r="B151" s="15" t="s">
        <v>14</v>
      </c>
      <c r="C151" s="15" t="s">
        <v>98</v>
      </c>
      <c r="D151" s="24" t="s">
        <v>138</v>
      </c>
      <c r="E151" s="15" t="s">
        <v>140</v>
      </c>
      <c r="F151" s="16" t="n">
        <f aca="false">'прил 7'!G131</f>
        <v>88.6</v>
      </c>
    </row>
    <row r="152" customFormat="false" ht="45" hidden="false" customHeight="false" outlineLevel="0" collapsed="false">
      <c r="A152" s="20" t="s">
        <v>141</v>
      </c>
      <c r="B152" s="15" t="s">
        <v>14</v>
      </c>
      <c r="C152" s="15" t="s">
        <v>98</v>
      </c>
      <c r="D152" s="24" t="s">
        <v>142</v>
      </c>
      <c r="E152" s="22"/>
      <c r="F152" s="16" t="n">
        <f aca="false">F153+F155+F157</f>
        <v>39843</v>
      </c>
    </row>
    <row r="153" customFormat="false" ht="60" hidden="false" customHeight="false" outlineLevel="0" collapsed="false">
      <c r="A153" s="19" t="s">
        <v>25</v>
      </c>
      <c r="B153" s="15" t="s">
        <v>14</v>
      </c>
      <c r="C153" s="15" t="s">
        <v>98</v>
      </c>
      <c r="D153" s="24" t="s">
        <v>142</v>
      </c>
      <c r="E153" s="15" t="s">
        <v>26</v>
      </c>
      <c r="F153" s="16" t="n">
        <f aca="false">F154</f>
        <v>37908</v>
      </c>
    </row>
    <row r="154" customFormat="false" ht="30" hidden="false" customHeight="false" outlineLevel="0" collapsed="false">
      <c r="A154" s="19" t="s">
        <v>27</v>
      </c>
      <c r="B154" s="15" t="s">
        <v>14</v>
      </c>
      <c r="C154" s="15" t="s">
        <v>98</v>
      </c>
      <c r="D154" s="24" t="s">
        <v>142</v>
      </c>
      <c r="E154" s="15" t="s">
        <v>28</v>
      </c>
      <c r="F154" s="16" t="n">
        <f aca="false">'прил 7'!G134</f>
        <v>37908</v>
      </c>
    </row>
    <row r="155" customFormat="false" ht="30" hidden="false" customHeight="false" outlineLevel="0" collapsed="false">
      <c r="A155" s="19" t="s">
        <v>39</v>
      </c>
      <c r="B155" s="15" t="s">
        <v>14</v>
      </c>
      <c r="C155" s="15" t="s">
        <v>98</v>
      </c>
      <c r="D155" s="24" t="s">
        <v>142</v>
      </c>
      <c r="E155" s="15" t="s">
        <v>40</v>
      </c>
      <c r="F155" s="16" t="n">
        <f aca="false">F156</f>
        <v>1593.1</v>
      </c>
    </row>
    <row r="156" customFormat="false" ht="30" hidden="false" customHeight="false" outlineLevel="0" collapsed="false">
      <c r="A156" s="19" t="s">
        <v>41</v>
      </c>
      <c r="B156" s="15" t="s">
        <v>14</v>
      </c>
      <c r="C156" s="15" t="s">
        <v>98</v>
      </c>
      <c r="D156" s="24" t="s">
        <v>142</v>
      </c>
      <c r="E156" s="15" t="s">
        <v>42</v>
      </c>
      <c r="F156" s="16" t="n">
        <f aca="false">'прил 7'!G136</f>
        <v>1593.1</v>
      </c>
    </row>
    <row r="157" customFormat="false" ht="15" hidden="false" customHeight="false" outlineLevel="0" collapsed="false">
      <c r="A157" s="19" t="s">
        <v>63</v>
      </c>
      <c r="B157" s="15" t="s">
        <v>14</v>
      </c>
      <c r="C157" s="15" t="s">
        <v>98</v>
      </c>
      <c r="D157" s="24" t="s">
        <v>142</v>
      </c>
      <c r="E157" s="15" t="s">
        <v>64</v>
      </c>
      <c r="F157" s="16" t="n">
        <f aca="false">F158</f>
        <v>341.9</v>
      </c>
    </row>
    <row r="158" customFormat="false" ht="15" hidden="false" customHeight="false" outlineLevel="0" collapsed="false">
      <c r="A158" s="23" t="s">
        <v>65</v>
      </c>
      <c r="B158" s="15" t="s">
        <v>14</v>
      </c>
      <c r="C158" s="15" t="s">
        <v>98</v>
      </c>
      <c r="D158" s="24" t="s">
        <v>142</v>
      </c>
      <c r="E158" s="15" t="s">
        <v>66</v>
      </c>
      <c r="F158" s="16" t="n">
        <f aca="false">'прил 7'!G138</f>
        <v>341.9</v>
      </c>
    </row>
    <row r="159" customFormat="false" ht="45" hidden="false" customHeight="false" outlineLevel="0" collapsed="false">
      <c r="A159" s="20" t="s">
        <v>143</v>
      </c>
      <c r="B159" s="15" t="s">
        <v>14</v>
      </c>
      <c r="C159" s="15" t="s">
        <v>98</v>
      </c>
      <c r="D159" s="24" t="s">
        <v>144</v>
      </c>
      <c r="E159" s="22"/>
      <c r="F159" s="16" t="n">
        <f aca="false">F160+F162+F164</f>
        <v>13570</v>
      </c>
    </row>
    <row r="160" customFormat="false" ht="60" hidden="false" customHeight="false" outlineLevel="0" collapsed="false">
      <c r="A160" s="19" t="s">
        <v>25</v>
      </c>
      <c r="B160" s="15" t="s">
        <v>14</v>
      </c>
      <c r="C160" s="15" t="s">
        <v>98</v>
      </c>
      <c r="D160" s="24" t="s">
        <v>144</v>
      </c>
      <c r="E160" s="15" t="s">
        <v>26</v>
      </c>
      <c r="F160" s="16" t="n">
        <f aca="false">F161</f>
        <v>12750</v>
      </c>
    </row>
    <row r="161" customFormat="false" ht="30" hidden="false" customHeight="false" outlineLevel="0" collapsed="false">
      <c r="A161" s="19" t="s">
        <v>27</v>
      </c>
      <c r="B161" s="15" t="s">
        <v>14</v>
      </c>
      <c r="C161" s="15" t="s">
        <v>98</v>
      </c>
      <c r="D161" s="24" t="s">
        <v>144</v>
      </c>
      <c r="E161" s="15" t="s">
        <v>28</v>
      </c>
      <c r="F161" s="16" t="n">
        <f aca="false">'прил 7'!G141</f>
        <v>12750</v>
      </c>
    </row>
    <row r="162" customFormat="false" ht="30" hidden="false" customHeight="false" outlineLevel="0" collapsed="false">
      <c r="A162" s="19" t="s">
        <v>39</v>
      </c>
      <c r="B162" s="15" t="s">
        <v>14</v>
      </c>
      <c r="C162" s="15" t="s">
        <v>98</v>
      </c>
      <c r="D162" s="24" t="s">
        <v>144</v>
      </c>
      <c r="E162" s="15" t="s">
        <v>40</v>
      </c>
      <c r="F162" s="16" t="n">
        <f aca="false">F163</f>
        <v>760</v>
      </c>
    </row>
    <row r="163" customFormat="false" ht="30" hidden="false" customHeight="false" outlineLevel="0" collapsed="false">
      <c r="A163" s="19" t="s">
        <v>41</v>
      </c>
      <c r="B163" s="15" t="s">
        <v>14</v>
      </c>
      <c r="C163" s="15" t="s">
        <v>98</v>
      </c>
      <c r="D163" s="24" t="s">
        <v>144</v>
      </c>
      <c r="E163" s="15" t="s">
        <v>42</v>
      </c>
      <c r="F163" s="16" t="n">
        <f aca="false">'прил 7'!G143</f>
        <v>760</v>
      </c>
    </row>
    <row r="164" customFormat="false" ht="15" hidden="false" customHeight="false" outlineLevel="0" collapsed="false">
      <c r="A164" s="19" t="s">
        <v>63</v>
      </c>
      <c r="B164" s="15" t="s">
        <v>14</v>
      </c>
      <c r="C164" s="15" t="s">
        <v>98</v>
      </c>
      <c r="D164" s="24" t="s">
        <v>144</v>
      </c>
      <c r="E164" s="15" t="s">
        <v>64</v>
      </c>
      <c r="F164" s="16" t="n">
        <f aca="false">F165</f>
        <v>60</v>
      </c>
    </row>
    <row r="165" customFormat="false" ht="15" hidden="false" customHeight="false" outlineLevel="0" collapsed="false">
      <c r="A165" s="23" t="s">
        <v>65</v>
      </c>
      <c r="B165" s="15" t="s">
        <v>14</v>
      </c>
      <c r="C165" s="15" t="s">
        <v>98</v>
      </c>
      <c r="D165" s="24" t="s">
        <v>144</v>
      </c>
      <c r="E165" s="15" t="s">
        <v>66</v>
      </c>
      <c r="F165" s="16" t="n">
        <f aca="false">'прил 7'!G145</f>
        <v>60</v>
      </c>
    </row>
    <row r="166" customFormat="false" ht="15" hidden="true" customHeight="false" outlineLevel="0" collapsed="false">
      <c r="A166" s="19"/>
      <c r="B166" s="15"/>
      <c r="C166" s="15"/>
      <c r="D166" s="18"/>
      <c r="E166" s="15"/>
      <c r="F166" s="16"/>
    </row>
    <row r="167" customFormat="false" ht="15" hidden="true" customHeight="false" outlineLevel="0" collapsed="false">
      <c r="A167" s="19"/>
      <c r="B167" s="15"/>
      <c r="C167" s="15"/>
      <c r="D167" s="18"/>
      <c r="E167" s="15"/>
      <c r="F167" s="16"/>
    </row>
    <row r="168" customFormat="false" ht="15" hidden="true" customHeight="false" outlineLevel="0" collapsed="false">
      <c r="A168" s="19"/>
      <c r="B168" s="15"/>
      <c r="C168" s="15"/>
      <c r="D168" s="18"/>
      <c r="E168" s="15"/>
      <c r="F168" s="16"/>
    </row>
    <row r="169" customFormat="false" ht="15" hidden="true" customHeight="false" outlineLevel="0" collapsed="false">
      <c r="A169" s="19"/>
      <c r="B169" s="15"/>
      <c r="C169" s="15"/>
      <c r="D169" s="18"/>
      <c r="E169" s="15"/>
      <c r="F169" s="16"/>
    </row>
    <row r="170" customFormat="false" ht="15" hidden="true" customHeight="false" outlineLevel="0" collapsed="false">
      <c r="A170" s="19"/>
      <c r="B170" s="15"/>
      <c r="C170" s="15"/>
      <c r="D170" s="18"/>
      <c r="E170" s="15"/>
      <c r="F170" s="16"/>
    </row>
    <row r="171" customFormat="false" ht="15" hidden="true" customHeight="false" outlineLevel="0" collapsed="false">
      <c r="A171" s="19"/>
      <c r="B171" s="15"/>
      <c r="C171" s="15"/>
      <c r="D171" s="18"/>
      <c r="E171" s="15"/>
      <c r="F171" s="16"/>
    </row>
    <row r="172" customFormat="false" ht="15" hidden="true" customHeight="false" outlineLevel="0" collapsed="false">
      <c r="A172" s="19"/>
      <c r="B172" s="15"/>
      <c r="C172" s="15"/>
      <c r="D172" s="18"/>
      <c r="E172" s="15"/>
      <c r="F172" s="16"/>
    </row>
    <row r="173" customFormat="false" ht="15" hidden="true" customHeight="false" outlineLevel="0" collapsed="false">
      <c r="A173" s="19"/>
      <c r="B173" s="15"/>
      <c r="C173" s="15"/>
      <c r="D173" s="18"/>
      <c r="E173" s="15"/>
      <c r="F173" s="16"/>
    </row>
    <row r="174" customFormat="false" ht="15" hidden="true" customHeight="false" outlineLevel="0" collapsed="false">
      <c r="A174" s="19"/>
      <c r="B174" s="15"/>
      <c r="C174" s="15"/>
      <c r="D174" s="18"/>
      <c r="E174" s="15"/>
      <c r="F174" s="16"/>
    </row>
    <row r="175" customFormat="false" ht="15" hidden="true" customHeight="false" outlineLevel="0" collapsed="false">
      <c r="A175" s="19"/>
      <c r="B175" s="15"/>
      <c r="C175" s="15"/>
      <c r="D175" s="18"/>
      <c r="E175" s="15"/>
      <c r="F175" s="16"/>
    </row>
    <row r="176" customFormat="false" ht="15" hidden="true" customHeight="false" outlineLevel="0" collapsed="false">
      <c r="A176" s="19"/>
      <c r="B176" s="15"/>
      <c r="C176" s="15"/>
      <c r="D176" s="18"/>
      <c r="E176" s="15"/>
      <c r="F176" s="16"/>
    </row>
    <row r="177" customFormat="false" ht="15" hidden="true" customHeight="false" outlineLevel="0" collapsed="false">
      <c r="A177" s="19"/>
      <c r="B177" s="15"/>
      <c r="C177" s="15"/>
      <c r="D177" s="18"/>
      <c r="E177" s="15"/>
      <c r="F177" s="16"/>
    </row>
    <row r="178" customFormat="false" ht="15" hidden="true" customHeight="false" outlineLevel="0" collapsed="false">
      <c r="A178" s="19"/>
      <c r="B178" s="15"/>
      <c r="C178" s="15"/>
      <c r="D178" s="18"/>
      <c r="E178" s="15"/>
      <c r="F178" s="16"/>
    </row>
    <row r="179" customFormat="false" ht="15" hidden="true" customHeight="false" outlineLevel="0" collapsed="false">
      <c r="A179" s="19"/>
      <c r="B179" s="15"/>
      <c r="C179" s="15"/>
      <c r="D179" s="18"/>
      <c r="E179" s="15"/>
      <c r="F179" s="16"/>
    </row>
    <row r="180" customFormat="false" ht="15" hidden="true" customHeight="false" outlineLevel="0" collapsed="false">
      <c r="A180" s="19"/>
      <c r="B180" s="15"/>
      <c r="C180" s="15"/>
      <c r="D180" s="18"/>
      <c r="E180" s="15"/>
      <c r="F180" s="16"/>
    </row>
    <row r="181" customFormat="false" ht="15" hidden="true" customHeight="false" outlineLevel="0" collapsed="false">
      <c r="A181" s="19"/>
      <c r="B181" s="15"/>
      <c r="C181" s="15"/>
      <c r="D181" s="18"/>
      <c r="E181" s="15"/>
      <c r="F181" s="16"/>
    </row>
    <row r="182" customFormat="false" ht="15" hidden="true" customHeight="false" outlineLevel="0" collapsed="false">
      <c r="A182" s="19"/>
      <c r="B182" s="15"/>
      <c r="C182" s="15"/>
      <c r="D182" s="18"/>
      <c r="E182" s="15"/>
      <c r="F182" s="16"/>
    </row>
    <row r="183" customFormat="false" ht="15" hidden="true" customHeight="false" outlineLevel="0" collapsed="false">
      <c r="A183" s="19"/>
      <c r="B183" s="15"/>
      <c r="C183" s="15"/>
      <c r="D183" s="18"/>
      <c r="E183" s="15"/>
      <c r="F183" s="16"/>
    </row>
    <row r="184" customFormat="false" ht="15" hidden="true" customHeight="false" outlineLevel="0" collapsed="false">
      <c r="A184" s="19"/>
      <c r="B184" s="15"/>
      <c r="C184" s="15"/>
      <c r="D184" s="18"/>
      <c r="E184" s="15"/>
      <c r="F184" s="16"/>
    </row>
    <row r="185" customFormat="false" ht="15" hidden="true" customHeight="false" outlineLevel="0" collapsed="false">
      <c r="A185" s="19"/>
      <c r="B185" s="15"/>
      <c r="C185" s="15"/>
      <c r="D185" s="18"/>
      <c r="E185" s="15"/>
      <c r="F185" s="16"/>
    </row>
    <row r="186" customFormat="false" ht="15" hidden="true" customHeight="false" outlineLevel="0" collapsed="false">
      <c r="A186" s="19"/>
      <c r="B186" s="15"/>
      <c r="C186" s="15"/>
      <c r="D186" s="18"/>
      <c r="E186" s="15"/>
      <c r="F186" s="16"/>
    </row>
    <row r="187" customFormat="false" ht="15" hidden="true" customHeight="false" outlineLevel="0" collapsed="false">
      <c r="A187" s="19"/>
      <c r="B187" s="15"/>
      <c r="C187" s="15"/>
      <c r="D187" s="18"/>
      <c r="E187" s="15"/>
      <c r="F187" s="16"/>
    </row>
    <row r="188" customFormat="false" ht="15" hidden="true" customHeight="false" outlineLevel="0" collapsed="false">
      <c r="A188" s="19"/>
      <c r="B188" s="15"/>
      <c r="C188" s="15"/>
      <c r="D188" s="18"/>
      <c r="E188" s="15"/>
      <c r="F188" s="16"/>
    </row>
    <row r="189" customFormat="false" ht="15" hidden="true" customHeight="false" outlineLevel="0" collapsed="false">
      <c r="A189" s="19"/>
      <c r="B189" s="15"/>
      <c r="C189" s="15"/>
      <c r="D189" s="18"/>
      <c r="E189" s="15"/>
      <c r="F189" s="16"/>
    </row>
    <row r="190" customFormat="false" ht="15" hidden="true" customHeight="false" outlineLevel="0" collapsed="false">
      <c r="A190" s="19"/>
      <c r="B190" s="15"/>
      <c r="C190" s="15"/>
      <c r="D190" s="18"/>
      <c r="E190" s="15"/>
      <c r="F190" s="16"/>
    </row>
    <row r="191" customFormat="false" ht="15" hidden="true" customHeight="false" outlineLevel="0" collapsed="false">
      <c r="A191" s="19"/>
      <c r="B191" s="15"/>
      <c r="C191" s="15"/>
      <c r="D191" s="18"/>
      <c r="E191" s="15"/>
      <c r="F191" s="16"/>
    </row>
    <row r="192" customFormat="false" ht="45" hidden="false" customHeight="false" outlineLevel="0" collapsed="false">
      <c r="A192" s="17" t="s">
        <v>67</v>
      </c>
      <c r="B192" s="15" t="s">
        <v>14</v>
      </c>
      <c r="C192" s="15" t="s">
        <v>98</v>
      </c>
      <c r="D192" s="18" t="s">
        <v>68</v>
      </c>
      <c r="E192" s="15"/>
      <c r="F192" s="16" t="n">
        <f aca="false">F193</f>
        <v>1723</v>
      </c>
    </row>
    <row r="193" customFormat="false" ht="15" hidden="false" customHeight="false" outlineLevel="0" collapsed="false">
      <c r="A193" s="17" t="s">
        <v>145</v>
      </c>
      <c r="B193" s="15" t="s">
        <v>14</v>
      </c>
      <c r="C193" s="15" t="s">
        <v>98</v>
      </c>
      <c r="D193" s="18" t="s">
        <v>146</v>
      </c>
      <c r="E193" s="15"/>
      <c r="F193" s="16" t="n">
        <f aca="false">F194+F198</f>
        <v>1723</v>
      </c>
    </row>
    <row r="194" customFormat="false" ht="45" hidden="false" customHeight="false" outlineLevel="0" collapsed="false">
      <c r="A194" s="20" t="s">
        <v>147</v>
      </c>
      <c r="B194" s="15" t="s">
        <v>14</v>
      </c>
      <c r="C194" s="15" t="s">
        <v>98</v>
      </c>
      <c r="D194" s="18" t="s">
        <v>148</v>
      </c>
      <c r="E194" s="22"/>
      <c r="F194" s="16" t="n">
        <f aca="false">F195</f>
        <v>3</v>
      </c>
    </row>
    <row r="195" customFormat="false" ht="45" hidden="false" customHeight="false" outlineLevel="0" collapsed="false">
      <c r="A195" s="17" t="s">
        <v>149</v>
      </c>
      <c r="B195" s="15" t="s">
        <v>14</v>
      </c>
      <c r="C195" s="15" t="s">
        <v>98</v>
      </c>
      <c r="D195" s="18" t="s">
        <v>150</v>
      </c>
      <c r="E195" s="22"/>
      <c r="F195" s="16" t="n">
        <f aca="false">F196</f>
        <v>3</v>
      </c>
    </row>
    <row r="196" customFormat="false" ht="30" hidden="false" customHeight="false" outlineLevel="0" collapsed="false">
      <c r="A196" s="19" t="s">
        <v>39</v>
      </c>
      <c r="B196" s="15" t="s">
        <v>14</v>
      </c>
      <c r="C196" s="15" t="s">
        <v>98</v>
      </c>
      <c r="D196" s="18" t="s">
        <v>150</v>
      </c>
      <c r="E196" s="15" t="n">
        <v>200</v>
      </c>
      <c r="F196" s="16" t="n">
        <f aca="false">F197</f>
        <v>3</v>
      </c>
    </row>
    <row r="197" customFormat="false" ht="30" hidden="false" customHeight="false" outlineLevel="0" collapsed="false">
      <c r="A197" s="19" t="s">
        <v>41</v>
      </c>
      <c r="B197" s="15" t="s">
        <v>14</v>
      </c>
      <c r="C197" s="15" t="s">
        <v>98</v>
      </c>
      <c r="D197" s="18" t="s">
        <v>150</v>
      </c>
      <c r="E197" s="15" t="n">
        <v>240</v>
      </c>
      <c r="F197" s="16" t="n">
        <f aca="false">'прил 7'!G151</f>
        <v>3</v>
      </c>
    </row>
    <row r="198" customFormat="false" ht="30" hidden="false" customHeight="false" outlineLevel="0" collapsed="false">
      <c r="A198" s="19" t="s">
        <v>151</v>
      </c>
      <c r="B198" s="15" t="s">
        <v>14</v>
      </c>
      <c r="C198" s="15" t="s">
        <v>98</v>
      </c>
      <c r="D198" s="18" t="s">
        <v>152</v>
      </c>
      <c r="E198" s="15"/>
      <c r="F198" s="16" t="n">
        <f aca="false">F199</f>
        <v>1720</v>
      </c>
    </row>
    <row r="199" customFormat="false" ht="30" hidden="false" customHeight="false" outlineLevel="0" collapsed="false">
      <c r="A199" s="19" t="s">
        <v>153</v>
      </c>
      <c r="B199" s="15" t="s">
        <v>14</v>
      </c>
      <c r="C199" s="15" t="s">
        <v>98</v>
      </c>
      <c r="D199" s="18" t="s">
        <v>154</v>
      </c>
      <c r="E199" s="15"/>
      <c r="F199" s="16" t="n">
        <f aca="false">F200</f>
        <v>1720</v>
      </c>
    </row>
    <row r="200" customFormat="false" ht="30" hidden="false" customHeight="false" outlineLevel="0" collapsed="false">
      <c r="A200" s="19" t="s">
        <v>39</v>
      </c>
      <c r="B200" s="15" t="s">
        <v>14</v>
      </c>
      <c r="C200" s="15" t="s">
        <v>98</v>
      </c>
      <c r="D200" s="18" t="s">
        <v>154</v>
      </c>
      <c r="E200" s="15" t="s">
        <v>40</v>
      </c>
      <c r="F200" s="16" t="n">
        <f aca="false">F201</f>
        <v>1720</v>
      </c>
    </row>
    <row r="201" customFormat="false" ht="30" hidden="false" customHeight="false" outlineLevel="0" collapsed="false">
      <c r="A201" s="19" t="s">
        <v>41</v>
      </c>
      <c r="B201" s="15" t="s">
        <v>14</v>
      </c>
      <c r="C201" s="15" t="s">
        <v>98</v>
      </c>
      <c r="D201" s="18" t="s">
        <v>154</v>
      </c>
      <c r="E201" s="15" t="s">
        <v>42</v>
      </c>
      <c r="F201" s="16" t="n">
        <f aca="false">'прил 7'!G155</f>
        <v>1720</v>
      </c>
    </row>
    <row r="202" customFormat="false" ht="30" hidden="false" customHeight="false" outlineLevel="0" collapsed="false">
      <c r="A202" s="17" t="s">
        <v>155</v>
      </c>
      <c r="B202" s="15" t="s">
        <v>14</v>
      </c>
      <c r="C202" s="15" t="s">
        <v>98</v>
      </c>
      <c r="D202" s="18" t="s">
        <v>156</v>
      </c>
      <c r="E202" s="15"/>
      <c r="F202" s="16" t="n">
        <f aca="false">F203</f>
        <v>50469.8</v>
      </c>
    </row>
    <row r="203" customFormat="false" ht="75" hidden="false" customHeight="false" outlineLevel="0" collapsed="false">
      <c r="A203" s="17" t="s">
        <v>157</v>
      </c>
      <c r="B203" s="15" t="s">
        <v>14</v>
      </c>
      <c r="C203" s="15" t="s">
        <v>98</v>
      </c>
      <c r="D203" s="18" t="s">
        <v>158</v>
      </c>
      <c r="E203" s="15"/>
      <c r="F203" s="16" t="n">
        <f aca="false">F204</f>
        <v>50469.8</v>
      </c>
    </row>
    <row r="204" customFormat="false" ht="45" hidden="false" customHeight="false" outlineLevel="0" collapsed="false">
      <c r="A204" s="17" t="s">
        <v>159</v>
      </c>
      <c r="B204" s="15" t="s">
        <v>14</v>
      </c>
      <c r="C204" s="15" t="s">
        <v>98</v>
      </c>
      <c r="D204" s="18" t="s">
        <v>160</v>
      </c>
      <c r="E204" s="15"/>
      <c r="F204" s="16" t="n">
        <f aca="false">F205+F208</f>
        <v>50469.8</v>
      </c>
    </row>
    <row r="205" customFormat="false" ht="45" hidden="false" customHeight="false" outlineLevel="0" collapsed="false">
      <c r="A205" s="21" t="s">
        <v>161</v>
      </c>
      <c r="B205" s="15" t="s">
        <v>14</v>
      </c>
      <c r="C205" s="15" t="s">
        <v>98</v>
      </c>
      <c r="D205" s="18" t="s">
        <v>162</v>
      </c>
      <c r="E205" s="22"/>
      <c r="F205" s="16" t="n">
        <f aca="false">F206</f>
        <v>49954.8</v>
      </c>
    </row>
    <row r="206" customFormat="false" ht="30" hidden="false" customHeight="false" outlineLevel="0" collapsed="false">
      <c r="A206" s="19" t="s">
        <v>163</v>
      </c>
      <c r="B206" s="15" t="s">
        <v>14</v>
      </c>
      <c r="C206" s="15" t="s">
        <v>98</v>
      </c>
      <c r="D206" s="18" t="s">
        <v>162</v>
      </c>
      <c r="E206" s="15" t="s">
        <v>164</v>
      </c>
      <c r="F206" s="16" t="n">
        <f aca="false">F207</f>
        <v>49954.8</v>
      </c>
    </row>
    <row r="207" customFormat="false" ht="15" hidden="false" customHeight="false" outlineLevel="0" collapsed="false">
      <c r="A207" s="19" t="s">
        <v>165</v>
      </c>
      <c r="B207" s="15" t="s">
        <v>14</v>
      </c>
      <c r="C207" s="15" t="s">
        <v>98</v>
      </c>
      <c r="D207" s="18" t="s">
        <v>162</v>
      </c>
      <c r="E207" s="15" t="s">
        <v>166</v>
      </c>
      <c r="F207" s="16" t="n">
        <f aca="false">'прил 7'!G161</f>
        <v>49954.8</v>
      </c>
    </row>
    <row r="208" customFormat="false" ht="90" hidden="false" customHeight="false" outlineLevel="0" collapsed="false">
      <c r="A208" s="20" t="s">
        <v>167</v>
      </c>
      <c r="B208" s="15" t="s">
        <v>14</v>
      </c>
      <c r="C208" s="15" t="s">
        <v>98</v>
      </c>
      <c r="D208" s="18" t="s">
        <v>168</v>
      </c>
      <c r="E208" s="15"/>
      <c r="F208" s="16" t="n">
        <f aca="false">F209</f>
        <v>515</v>
      </c>
    </row>
    <row r="209" customFormat="false" ht="30" hidden="false" customHeight="false" outlineLevel="0" collapsed="false">
      <c r="A209" s="19" t="s">
        <v>163</v>
      </c>
      <c r="B209" s="15" t="s">
        <v>14</v>
      </c>
      <c r="C209" s="15" t="s">
        <v>98</v>
      </c>
      <c r="D209" s="18" t="s">
        <v>168</v>
      </c>
      <c r="E209" s="15" t="s">
        <v>164</v>
      </c>
      <c r="F209" s="16" t="n">
        <f aca="false">F210</f>
        <v>515</v>
      </c>
    </row>
    <row r="210" customFormat="false" ht="15" hidden="false" customHeight="false" outlineLevel="0" collapsed="false">
      <c r="A210" s="19" t="s">
        <v>165</v>
      </c>
      <c r="B210" s="15" t="s">
        <v>14</v>
      </c>
      <c r="C210" s="15" t="s">
        <v>98</v>
      </c>
      <c r="D210" s="18" t="s">
        <v>168</v>
      </c>
      <c r="E210" s="15" t="s">
        <v>166</v>
      </c>
      <c r="F210" s="16" t="n">
        <f aca="false">'прил 7'!G164</f>
        <v>515</v>
      </c>
    </row>
    <row r="211" customFormat="false" ht="15.6" hidden="false" customHeight="false" outlineLevel="0" collapsed="false">
      <c r="A211" s="11" t="s">
        <v>169</v>
      </c>
      <c r="B211" s="12" t="s">
        <v>16</v>
      </c>
      <c r="C211" s="12"/>
      <c r="D211" s="12"/>
      <c r="E211" s="12"/>
      <c r="F211" s="13" t="n">
        <f aca="false">F212+F221</f>
        <v>4524</v>
      </c>
    </row>
    <row r="212" customFormat="false" ht="15" hidden="false" customHeight="false" outlineLevel="0" collapsed="false">
      <c r="A212" s="14" t="s">
        <v>170</v>
      </c>
      <c r="B212" s="15" t="s">
        <v>16</v>
      </c>
      <c r="C212" s="15" t="s">
        <v>30</v>
      </c>
      <c r="D212" s="15"/>
      <c r="E212" s="15"/>
      <c r="F212" s="16" t="n">
        <f aca="false">F213</f>
        <v>4324</v>
      </c>
    </row>
    <row r="213" customFormat="false" ht="45" hidden="false" customHeight="false" outlineLevel="0" collapsed="false">
      <c r="A213" s="17" t="s">
        <v>67</v>
      </c>
      <c r="B213" s="15" t="s">
        <v>16</v>
      </c>
      <c r="C213" s="15" t="s">
        <v>30</v>
      </c>
      <c r="D213" s="18" t="s">
        <v>68</v>
      </c>
      <c r="E213" s="15"/>
      <c r="F213" s="16" t="n">
        <f aca="false">F214</f>
        <v>4324</v>
      </c>
    </row>
    <row r="214" customFormat="false" ht="15" hidden="false" customHeight="false" outlineLevel="0" collapsed="false">
      <c r="A214" s="17" t="s">
        <v>145</v>
      </c>
      <c r="B214" s="15" t="s">
        <v>16</v>
      </c>
      <c r="C214" s="15" t="s">
        <v>30</v>
      </c>
      <c r="D214" s="18" t="s">
        <v>146</v>
      </c>
      <c r="E214" s="15"/>
      <c r="F214" s="16" t="n">
        <f aca="false">F215</f>
        <v>4324</v>
      </c>
    </row>
    <row r="215" customFormat="false" ht="30" hidden="false" customHeight="false" outlineLevel="0" collapsed="false">
      <c r="A215" s="20" t="s">
        <v>171</v>
      </c>
      <c r="B215" s="15" t="s">
        <v>16</v>
      </c>
      <c r="C215" s="15" t="s">
        <v>30</v>
      </c>
      <c r="D215" s="18" t="s">
        <v>172</v>
      </c>
      <c r="E215" s="15"/>
      <c r="F215" s="16" t="n">
        <f aca="false">F216</f>
        <v>4324</v>
      </c>
    </row>
    <row r="216" customFormat="false" ht="30" hidden="false" customHeight="false" outlineLevel="0" collapsed="false">
      <c r="A216" s="17" t="s">
        <v>173</v>
      </c>
      <c r="B216" s="15" t="s">
        <v>16</v>
      </c>
      <c r="C216" s="15" t="s">
        <v>30</v>
      </c>
      <c r="D216" s="18" t="s">
        <v>174</v>
      </c>
      <c r="E216" s="15"/>
      <c r="F216" s="16" t="n">
        <f aca="false">F217+F219</f>
        <v>4324</v>
      </c>
    </row>
    <row r="217" customFormat="false" ht="60" hidden="false" customHeight="false" outlineLevel="0" collapsed="false">
      <c r="A217" s="19" t="s">
        <v>25</v>
      </c>
      <c r="B217" s="15" t="s">
        <v>16</v>
      </c>
      <c r="C217" s="15" t="s">
        <v>30</v>
      </c>
      <c r="D217" s="18" t="s">
        <v>174</v>
      </c>
      <c r="E217" s="15" t="s">
        <v>26</v>
      </c>
      <c r="F217" s="16" t="n">
        <f aca="false">F218</f>
        <v>4050.1</v>
      </c>
    </row>
    <row r="218" customFormat="false" ht="30" hidden="false" customHeight="false" outlineLevel="0" collapsed="false">
      <c r="A218" s="19" t="s">
        <v>27</v>
      </c>
      <c r="B218" s="15" t="s">
        <v>16</v>
      </c>
      <c r="C218" s="15" t="s">
        <v>30</v>
      </c>
      <c r="D218" s="18" t="s">
        <v>174</v>
      </c>
      <c r="E218" s="15" t="s">
        <v>28</v>
      </c>
      <c r="F218" s="16" t="n">
        <f aca="false">'прил 7'!G172</f>
        <v>4050.1</v>
      </c>
    </row>
    <row r="219" customFormat="false" ht="30" hidden="false" customHeight="false" outlineLevel="0" collapsed="false">
      <c r="A219" s="19" t="s">
        <v>39</v>
      </c>
      <c r="B219" s="15" t="s">
        <v>16</v>
      </c>
      <c r="C219" s="15" t="s">
        <v>30</v>
      </c>
      <c r="D219" s="18" t="s">
        <v>174</v>
      </c>
      <c r="E219" s="15" t="s">
        <v>40</v>
      </c>
      <c r="F219" s="16" t="n">
        <f aca="false">F220</f>
        <v>273.9</v>
      </c>
    </row>
    <row r="220" customFormat="false" ht="30" hidden="false" customHeight="false" outlineLevel="0" collapsed="false">
      <c r="A220" s="19" t="s">
        <v>41</v>
      </c>
      <c r="B220" s="15" t="s">
        <v>16</v>
      </c>
      <c r="C220" s="15" t="s">
        <v>30</v>
      </c>
      <c r="D220" s="18" t="s">
        <v>174</v>
      </c>
      <c r="E220" s="15" t="s">
        <v>42</v>
      </c>
      <c r="F220" s="16" t="n">
        <f aca="false">'прил 7'!G174</f>
        <v>273.9</v>
      </c>
    </row>
    <row r="221" customFormat="false" ht="15" hidden="false" customHeight="false" outlineLevel="0" collapsed="false">
      <c r="A221" s="14" t="s">
        <v>175</v>
      </c>
      <c r="B221" s="15" t="s">
        <v>16</v>
      </c>
      <c r="C221" s="15" t="s">
        <v>44</v>
      </c>
      <c r="D221" s="15"/>
      <c r="E221" s="15"/>
      <c r="F221" s="16" t="n">
        <f aca="false">F222</f>
        <v>200</v>
      </c>
    </row>
    <row r="222" customFormat="false" ht="30" hidden="false" customHeight="false" outlineLevel="0" collapsed="false">
      <c r="A222" s="17" t="s">
        <v>17</v>
      </c>
      <c r="B222" s="15" t="s">
        <v>16</v>
      </c>
      <c r="C222" s="15" t="s">
        <v>44</v>
      </c>
      <c r="D222" s="18" t="s">
        <v>18</v>
      </c>
      <c r="E222" s="15"/>
      <c r="F222" s="16" t="n">
        <f aca="false">F223</f>
        <v>200</v>
      </c>
    </row>
    <row r="223" customFormat="false" ht="15" hidden="false" customHeight="false" outlineLevel="0" collapsed="false">
      <c r="A223" s="17" t="s">
        <v>19</v>
      </c>
      <c r="B223" s="15" t="s">
        <v>16</v>
      </c>
      <c r="C223" s="15" t="s">
        <v>44</v>
      </c>
      <c r="D223" s="18" t="s">
        <v>20</v>
      </c>
      <c r="E223" s="15"/>
      <c r="F223" s="16" t="n">
        <f aca="false">F224</f>
        <v>200</v>
      </c>
    </row>
    <row r="224" customFormat="false" ht="30" hidden="false" customHeight="false" outlineLevel="0" collapsed="false">
      <c r="A224" s="20" t="s">
        <v>176</v>
      </c>
      <c r="B224" s="15" t="s">
        <v>16</v>
      </c>
      <c r="C224" s="15" t="s">
        <v>44</v>
      </c>
      <c r="D224" s="24" t="s">
        <v>177</v>
      </c>
      <c r="E224" s="15"/>
      <c r="F224" s="16" t="n">
        <f aca="false">F225</f>
        <v>200</v>
      </c>
    </row>
    <row r="225" customFormat="false" ht="30" hidden="false" customHeight="false" outlineLevel="0" collapsed="false">
      <c r="A225" s="19" t="s">
        <v>39</v>
      </c>
      <c r="B225" s="15" t="s">
        <v>16</v>
      </c>
      <c r="C225" s="15" t="s">
        <v>44</v>
      </c>
      <c r="D225" s="24" t="s">
        <v>177</v>
      </c>
      <c r="E225" s="15" t="s">
        <v>40</v>
      </c>
      <c r="F225" s="16" t="n">
        <f aca="false">F226</f>
        <v>200</v>
      </c>
    </row>
    <row r="226" customFormat="false" ht="30" hidden="false" customHeight="false" outlineLevel="0" collapsed="false">
      <c r="A226" s="19" t="s">
        <v>41</v>
      </c>
      <c r="B226" s="15" t="s">
        <v>16</v>
      </c>
      <c r="C226" s="15" t="s">
        <v>44</v>
      </c>
      <c r="D226" s="24" t="s">
        <v>177</v>
      </c>
      <c r="E226" s="15" t="s">
        <v>42</v>
      </c>
      <c r="F226" s="16" t="n">
        <f aca="false">'прил 7'!G180</f>
        <v>200</v>
      </c>
    </row>
    <row r="227" customFormat="false" ht="31.2" hidden="false" customHeight="false" outlineLevel="0" collapsed="false">
      <c r="A227" s="27" t="s">
        <v>178</v>
      </c>
      <c r="B227" s="12" t="s">
        <v>30</v>
      </c>
      <c r="C227" s="12"/>
      <c r="D227" s="12"/>
      <c r="E227" s="12"/>
      <c r="F227" s="13" t="n">
        <f aca="false">F228+F257</f>
        <v>56175.2</v>
      </c>
    </row>
    <row r="228" customFormat="false" ht="30" hidden="false" customHeight="false" outlineLevel="0" collapsed="false">
      <c r="A228" s="19" t="s">
        <v>179</v>
      </c>
      <c r="B228" s="15" t="s">
        <v>30</v>
      </c>
      <c r="C228" s="15" t="s">
        <v>180</v>
      </c>
      <c r="D228" s="15"/>
      <c r="E228" s="15"/>
      <c r="F228" s="16" t="n">
        <f aca="false">F229</f>
        <v>35360.2</v>
      </c>
    </row>
    <row r="229" customFormat="false" ht="30" hidden="false" customHeight="false" outlineLevel="0" collapsed="false">
      <c r="A229" s="17" t="s">
        <v>115</v>
      </c>
      <c r="B229" s="15" t="s">
        <v>30</v>
      </c>
      <c r="C229" s="15" t="s">
        <v>180</v>
      </c>
      <c r="D229" s="18" t="s">
        <v>116</v>
      </c>
      <c r="E229" s="15"/>
      <c r="F229" s="16" t="n">
        <f aca="false">F230+F238+F243+F252</f>
        <v>35360.2</v>
      </c>
    </row>
    <row r="230" customFormat="false" ht="45" hidden="false" customHeight="false" outlineLevel="0" collapsed="false">
      <c r="A230" s="17" t="s">
        <v>181</v>
      </c>
      <c r="B230" s="15" t="s">
        <v>30</v>
      </c>
      <c r="C230" s="15" t="s">
        <v>180</v>
      </c>
      <c r="D230" s="18" t="s">
        <v>182</v>
      </c>
      <c r="E230" s="15"/>
      <c r="F230" s="16" t="n">
        <f aca="false">F231</f>
        <v>2618.6</v>
      </c>
    </row>
    <row r="231" customFormat="false" ht="45" hidden="false" customHeight="false" outlineLevel="0" collapsed="false">
      <c r="A231" s="21" t="s">
        <v>183</v>
      </c>
      <c r="B231" s="15" t="s">
        <v>30</v>
      </c>
      <c r="C231" s="15" t="s">
        <v>180</v>
      </c>
      <c r="D231" s="18" t="s">
        <v>184</v>
      </c>
      <c r="E231" s="15"/>
      <c r="F231" s="16" t="n">
        <f aca="false">F235+F232</f>
        <v>2618.6</v>
      </c>
    </row>
    <row r="232" customFormat="false" ht="30" hidden="false" customHeight="false" outlineLevel="0" collapsed="false">
      <c r="A232" s="21" t="s">
        <v>185</v>
      </c>
      <c r="B232" s="15" t="s">
        <v>30</v>
      </c>
      <c r="C232" s="15" t="s">
        <v>180</v>
      </c>
      <c r="D232" s="18" t="s">
        <v>186</v>
      </c>
      <c r="E232" s="15"/>
      <c r="F232" s="16" t="n">
        <f aca="false">F233</f>
        <v>1692</v>
      </c>
    </row>
    <row r="233" customFormat="false" ht="30" hidden="false" customHeight="false" outlineLevel="0" collapsed="false">
      <c r="A233" s="19" t="s">
        <v>39</v>
      </c>
      <c r="B233" s="15" t="s">
        <v>30</v>
      </c>
      <c r="C233" s="15" t="s">
        <v>180</v>
      </c>
      <c r="D233" s="18" t="s">
        <v>186</v>
      </c>
      <c r="E233" s="15" t="s">
        <v>40</v>
      </c>
      <c r="F233" s="16" t="n">
        <f aca="false">F234</f>
        <v>1692</v>
      </c>
    </row>
    <row r="234" customFormat="false" ht="30" hidden="false" customHeight="false" outlineLevel="0" collapsed="false">
      <c r="A234" s="19" t="s">
        <v>41</v>
      </c>
      <c r="B234" s="15" t="s">
        <v>30</v>
      </c>
      <c r="C234" s="15" t="s">
        <v>180</v>
      </c>
      <c r="D234" s="18" t="s">
        <v>186</v>
      </c>
      <c r="E234" s="15" t="s">
        <v>42</v>
      </c>
      <c r="F234" s="16" t="n">
        <f aca="false">'прил 7'!G188</f>
        <v>1692</v>
      </c>
    </row>
    <row r="235" customFormat="false" ht="30" hidden="false" customHeight="false" outlineLevel="0" collapsed="false">
      <c r="A235" s="28" t="s">
        <v>187</v>
      </c>
      <c r="B235" s="15" t="s">
        <v>30</v>
      </c>
      <c r="C235" s="15" t="s">
        <v>180</v>
      </c>
      <c r="D235" s="18" t="s">
        <v>188</v>
      </c>
      <c r="E235" s="15"/>
      <c r="F235" s="16" t="n">
        <f aca="false">F236</f>
        <v>926.6</v>
      </c>
    </row>
    <row r="236" customFormat="false" ht="30" hidden="false" customHeight="false" outlineLevel="0" collapsed="false">
      <c r="A236" s="19" t="s">
        <v>39</v>
      </c>
      <c r="B236" s="15" t="s">
        <v>30</v>
      </c>
      <c r="C236" s="15" t="s">
        <v>180</v>
      </c>
      <c r="D236" s="18" t="s">
        <v>188</v>
      </c>
      <c r="E236" s="15" t="s">
        <v>40</v>
      </c>
      <c r="F236" s="16" t="n">
        <f aca="false">F237</f>
        <v>926.6</v>
      </c>
    </row>
    <row r="237" customFormat="false" ht="30" hidden="false" customHeight="false" outlineLevel="0" collapsed="false">
      <c r="A237" s="19" t="s">
        <v>41</v>
      </c>
      <c r="B237" s="15" t="s">
        <v>30</v>
      </c>
      <c r="C237" s="15" t="s">
        <v>180</v>
      </c>
      <c r="D237" s="18" t="s">
        <v>188</v>
      </c>
      <c r="E237" s="15" t="s">
        <v>42</v>
      </c>
      <c r="F237" s="16" t="n">
        <f aca="false">'прил 7'!G191</f>
        <v>926.6</v>
      </c>
    </row>
    <row r="238" customFormat="false" ht="30" hidden="false" customHeight="false" outlineLevel="0" collapsed="false">
      <c r="A238" s="17" t="s">
        <v>189</v>
      </c>
      <c r="B238" s="15" t="s">
        <v>30</v>
      </c>
      <c r="C238" s="15" t="s">
        <v>180</v>
      </c>
      <c r="D238" s="18" t="s">
        <v>190</v>
      </c>
      <c r="E238" s="15"/>
      <c r="F238" s="16" t="n">
        <f aca="false">F239</f>
        <v>1676</v>
      </c>
    </row>
    <row r="239" customFormat="false" ht="90" hidden="false" customHeight="false" outlineLevel="0" collapsed="false">
      <c r="A239" s="29" t="s">
        <v>191</v>
      </c>
      <c r="B239" s="15" t="s">
        <v>30</v>
      </c>
      <c r="C239" s="15" t="s">
        <v>180</v>
      </c>
      <c r="D239" s="18" t="s">
        <v>192</v>
      </c>
      <c r="E239" s="15"/>
      <c r="F239" s="16" t="n">
        <f aca="false">F240</f>
        <v>1676</v>
      </c>
    </row>
    <row r="240" customFormat="false" ht="45" hidden="false" customHeight="false" outlineLevel="0" collapsed="false">
      <c r="A240" s="21" t="s">
        <v>193</v>
      </c>
      <c r="B240" s="15" t="s">
        <v>30</v>
      </c>
      <c r="C240" s="15" t="s">
        <v>180</v>
      </c>
      <c r="D240" s="18" t="s">
        <v>194</v>
      </c>
      <c r="E240" s="15"/>
      <c r="F240" s="16" t="n">
        <f aca="false">F241</f>
        <v>1676</v>
      </c>
    </row>
    <row r="241" customFormat="false" ht="30" hidden="false" customHeight="false" outlineLevel="0" collapsed="false">
      <c r="A241" s="19" t="s">
        <v>39</v>
      </c>
      <c r="B241" s="15" t="s">
        <v>30</v>
      </c>
      <c r="C241" s="15" t="s">
        <v>180</v>
      </c>
      <c r="D241" s="18" t="s">
        <v>194</v>
      </c>
      <c r="E241" s="15" t="s">
        <v>40</v>
      </c>
      <c r="F241" s="16" t="n">
        <f aca="false">F242</f>
        <v>1676</v>
      </c>
    </row>
    <row r="242" customFormat="false" ht="30" hidden="false" customHeight="false" outlineLevel="0" collapsed="false">
      <c r="A242" s="19" t="s">
        <v>41</v>
      </c>
      <c r="B242" s="15" t="s">
        <v>30</v>
      </c>
      <c r="C242" s="15" t="s">
        <v>180</v>
      </c>
      <c r="D242" s="18" t="s">
        <v>194</v>
      </c>
      <c r="E242" s="15" t="s">
        <v>42</v>
      </c>
      <c r="F242" s="16" t="n">
        <f aca="false">'прил 7'!G196</f>
        <v>1676</v>
      </c>
    </row>
    <row r="243" customFormat="false" ht="15" hidden="false" customHeight="false" outlineLevel="0" collapsed="false">
      <c r="A243" s="17" t="s">
        <v>195</v>
      </c>
      <c r="B243" s="15" t="s">
        <v>30</v>
      </c>
      <c r="C243" s="15" t="s">
        <v>180</v>
      </c>
      <c r="D243" s="18" t="s">
        <v>196</v>
      </c>
      <c r="E243" s="15"/>
      <c r="F243" s="16" t="n">
        <f aca="false">F244+F248</f>
        <v>178</v>
      </c>
    </row>
    <row r="244" customFormat="false" ht="60" hidden="false" customHeight="false" outlineLevel="0" collapsed="false">
      <c r="A244" s="21" t="s">
        <v>197</v>
      </c>
      <c r="B244" s="15" t="s">
        <v>30</v>
      </c>
      <c r="C244" s="15" t="s">
        <v>180</v>
      </c>
      <c r="D244" s="18" t="s">
        <v>198</v>
      </c>
      <c r="E244" s="15"/>
      <c r="F244" s="16" t="n">
        <f aca="false">F245</f>
        <v>44</v>
      </c>
    </row>
    <row r="245" customFormat="false" ht="45" hidden="false" customHeight="false" outlineLevel="0" collapsed="false">
      <c r="A245" s="21" t="s">
        <v>199</v>
      </c>
      <c r="B245" s="15" t="s">
        <v>30</v>
      </c>
      <c r="C245" s="15" t="s">
        <v>180</v>
      </c>
      <c r="D245" s="18" t="s">
        <v>200</v>
      </c>
      <c r="E245" s="15"/>
      <c r="F245" s="16" t="n">
        <f aca="false">F246</f>
        <v>44</v>
      </c>
    </row>
    <row r="246" customFormat="false" ht="30" hidden="false" customHeight="false" outlineLevel="0" collapsed="false">
      <c r="A246" s="19" t="s">
        <v>39</v>
      </c>
      <c r="B246" s="15" t="s">
        <v>30</v>
      </c>
      <c r="C246" s="15" t="s">
        <v>180</v>
      </c>
      <c r="D246" s="18" t="s">
        <v>200</v>
      </c>
      <c r="E246" s="15" t="s">
        <v>40</v>
      </c>
      <c r="F246" s="16" t="n">
        <f aca="false">F247</f>
        <v>44</v>
      </c>
    </row>
    <row r="247" customFormat="false" ht="30" hidden="false" customHeight="false" outlineLevel="0" collapsed="false">
      <c r="A247" s="19" t="s">
        <v>41</v>
      </c>
      <c r="B247" s="15" t="s">
        <v>30</v>
      </c>
      <c r="C247" s="15" t="s">
        <v>180</v>
      </c>
      <c r="D247" s="18" t="s">
        <v>200</v>
      </c>
      <c r="E247" s="15" t="s">
        <v>42</v>
      </c>
      <c r="F247" s="16" t="n">
        <f aca="false">'прил 7'!G201</f>
        <v>44</v>
      </c>
    </row>
    <row r="248" customFormat="false" ht="45" hidden="false" customHeight="false" outlineLevel="0" collapsed="false">
      <c r="A248" s="29" t="s">
        <v>201</v>
      </c>
      <c r="B248" s="15" t="s">
        <v>30</v>
      </c>
      <c r="C248" s="15" t="s">
        <v>180</v>
      </c>
      <c r="D248" s="18" t="s">
        <v>202</v>
      </c>
      <c r="E248" s="15"/>
      <c r="F248" s="16" t="n">
        <f aca="false">F249</f>
        <v>134</v>
      </c>
    </row>
    <row r="249" customFormat="false" ht="30" hidden="false" customHeight="false" outlineLevel="0" collapsed="false">
      <c r="A249" s="30" t="s">
        <v>203</v>
      </c>
      <c r="B249" s="15" t="s">
        <v>30</v>
      </c>
      <c r="C249" s="15" t="s">
        <v>180</v>
      </c>
      <c r="D249" s="18" t="s">
        <v>204</v>
      </c>
      <c r="E249" s="15"/>
      <c r="F249" s="16" t="n">
        <f aca="false">F250</f>
        <v>134</v>
      </c>
    </row>
    <row r="250" customFormat="false" ht="30" hidden="false" customHeight="false" outlineLevel="0" collapsed="false">
      <c r="A250" s="19" t="s">
        <v>39</v>
      </c>
      <c r="B250" s="15" t="s">
        <v>30</v>
      </c>
      <c r="C250" s="15" t="s">
        <v>180</v>
      </c>
      <c r="D250" s="18" t="s">
        <v>204</v>
      </c>
      <c r="E250" s="15" t="s">
        <v>40</v>
      </c>
      <c r="F250" s="16" t="n">
        <f aca="false">F251</f>
        <v>134</v>
      </c>
    </row>
    <row r="251" customFormat="false" ht="30" hidden="false" customHeight="false" outlineLevel="0" collapsed="false">
      <c r="A251" s="19" t="s">
        <v>41</v>
      </c>
      <c r="B251" s="15" t="s">
        <v>30</v>
      </c>
      <c r="C251" s="15" t="s">
        <v>180</v>
      </c>
      <c r="D251" s="18" t="s">
        <v>204</v>
      </c>
      <c r="E251" s="15" t="s">
        <v>42</v>
      </c>
      <c r="F251" s="16" t="n">
        <f aca="false">'прил 7'!G205</f>
        <v>134</v>
      </c>
    </row>
    <row r="252" customFormat="false" ht="15" hidden="false" customHeight="false" outlineLevel="0" collapsed="false">
      <c r="A252" s="21" t="s">
        <v>145</v>
      </c>
      <c r="B252" s="15" t="s">
        <v>30</v>
      </c>
      <c r="C252" s="15" t="s">
        <v>180</v>
      </c>
      <c r="D252" s="18" t="s">
        <v>205</v>
      </c>
      <c r="E252" s="15"/>
      <c r="F252" s="16" t="n">
        <f aca="false">F253</f>
        <v>30887.6</v>
      </c>
    </row>
    <row r="253" customFormat="false" ht="30" hidden="false" customHeight="false" outlineLevel="0" collapsed="false">
      <c r="A253" s="21" t="s">
        <v>21</v>
      </c>
      <c r="B253" s="15" t="s">
        <v>30</v>
      </c>
      <c r="C253" s="15" t="s">
        <v>180</v>
      </c>
      <c r="D253" s="18" t="s">
        <v>206</v>
      </c>
      <c r="E253" s="15"/>
      <c r="F253" s="16" t="n">
        <f aca="false">F254</f>
        <v>30887.6</v>
      </c>
    </row>
    <row r="254" customFormat="false" ht="30" hidden="false" customHeight="false" outlineLevel="0" collapsed="false">
      <c r="A254" s="31" t="s">
        <v>207</v>
      </c>
      <c r="B254" s="15" t="s">
        <v>30</v>
      </c>
      <c r="C254" s="15" t="s">
        <v>180</v>
      </c>
      <c r="D254" s="18" t="s">
        <v>208</v>
      </c>
      <c r="E254" s="15"/>
      <c r="F254" s="16" t="n">
        <f aca="false">F255</f>
        <v>30887.6</v>
      </c>
    </row>
    <row r="255" customFormat="false" ht="60" hidden="false" customHeight="false" outlineLevel="0" collapsed="false">
      <c r="A255" s="19" t="s">
        <v>25</v>
      </c>
      <c r="B255" s="15" t="s">
        <v>30</v>
      </c>
      <c r="C255" s="15" t="s">
        <v>180</v>
      </c>
      <c r="D255" s="18" t="s">
        <v>208</v>
      </c>
      <c r="E255" s="15" t="s">
        <v>26</v>
      </c>
      <c r="F255" s="16" t="n">
        <f aca="false">F256</f>
        <v>30887.6</v>
      </c>
    </row>
    <row r="256" customFormat="false" ht="15" hidden="false" customHeight="false" outlineLevel="0" collapsed="false">
      <c r="A256" s="19" t="s">
        <v>209</v>
      </c>
      <c r="B256" s="15" t="s">
        <v>30</v>
      </c>
      <c r="C256" s="15" t="s">
        <v>180</v>
      </c>
      <c r="D256" s="18" t="s">
        <v>208</v>
      </c>
      <c r="E256" s="15" t="s">
        <v>210</v>
      </c>
      <c r="F256" s="16" t="n">
        <f aca="false">'прил 7'!G210</f>
        <v>30887.6</v>
      </c>
    </row>
    <row r="257" customFormat="false" ht="30" hidden="false" customHeight="false" outlineLevel="0" collapsed="false">
      <c r="A257" s="14" t="s">
        <v>211</v>
      </c>
      <c r="B257" s="15" t="s">
        <v>30</v>
      </c>
      <c r="C257" s="15" t="s">
        <v>212</v>
      </c>
      <c r="D257" s="15"/>
      <c r="E257" s="15"/>
      <c r="F257" s="16" t="n">
        <f aca="false">F258</f>
        <v>20815</v>
      </c>
    </row>
    <row r="258" customFormat="false" ht="30" hidden="false" customHeight="false" outlineLevel="0" collapsed="false">
      <c r="A258" s="17" t="s">
        <v>115</v>
      </c>
      <c r="B258" s="15" t="s">
        <v>30</v>
      </c>
      <c r="C258" s="15" t="s">
        <v>212</v>
      </c>
      <c r="D258" s="18" t="s">
        <v>116</v>
      </c>
      <c r="E258" s="15"/>
      <c r="F258" s="16" t="n">
        <f aca="false">F259+F286+F291+F296</f>
        <v>20815</v>
      </c>
    </row>
    <row r="259" customFormat="false" ht="30" hidden="false" customHeight="false" outlineLevel="0" collapsed="false">
      <c r="A259" s="17" t="s">
        <v>117</v>
      </c>
      <c r="B259" s="15" t="s">
        <v>30</v>
      </c>
      <c r="C259" s="15" t="s">
        <v>212</v>
      </c>
      <c r="D259" s="18" t="s">
        <v>118</v>
      </c>
      <c r="E259" s="15"/>
      <c r="F259" s="16" t="n">
        <f aca="false">F260+F270+F274+F278+F282</f>
        <v>12718.8</v>
      </c>
    </row>
    <row r="260" customFormat="false" ht="60" hidden="false" customHeight="false" outlineLevel="0" collapsed="false">
      <c r="A260" s="21" t="s">
        <v>213</v>
      </c>
      <c r="B260" s="15" t="s">
        <v>30</v>
      </c>
      <c r="C260" s="15" t="s">
        <v>212</v>
      </c>
      <c r="D260" s="18" t="s">
        <v>120</v>
      </c>
      <c r="E260" s="15"/>
      <c r="F260" s="16" t="n">
        <f aca="false">F261+F264+F267</f>
        <v>5378.8</v>
      </c>
    </row>
    <row r="261" customFormat="false" ht="75" hidden="false" customHeight="false" outlineLevel="0" collapsed="false">
      <c r="A261" s="17" t="s">
        <v>214</v>
      </c>
      <c r="B261" s="15" t="s">
        <v>30</v>
      </c>
      <c r="C261" s="15" t="s">
        <v>212</v>
      </c>
      <c r="D261" s="18" t="s">
        <v>215</v>
      </c>
      <c r="E261" s="15"/>
      <c r="F261" s="16" t="n">
        <f aca="false">F262</f>
        <v>3000</v>
      </c>
    </row>
    <row r="262" customFormat="false" ht="30" hidden="false" customHeight="false" outlineLevel="0" collapsed="false">
      <c r="A262" s="19" t="s">
        <v>39</v>
      </c>
      <c r="B262" s="15" t="s">
        <v>30</v>
      </c>
      <c r="C262" s="15" t="s">
        <v>212</v>
      </c>
      <c r="D262" s="18" t="s">
        <v>215</v>
      </c>
      <c r="E262" s="15" t="s">
        <v>40</v>
      </c>
      <c r="F262" s="16" t="n">
        <f aca="false">F263</f>
        <v>3000</v>
      </c>
    </row>
    <row r="263" customFormat="false" ht="30" hidden="false" customHeight="false" outlineLevel="0" collapsed="false">
      <c r="A263" s="19" t="s">
        <v>41</v>
      </c>
      <c r="B263" s="15" t="s">
        <v>30</v>
      </c>
      <c r="C263" s="15" t="s">
        <v>212</v>
      </c>
      <c r="D263" s="18" t="s">
        <v>215</v>
      </c>
      <c r="E263" s="15" t="s">
        <v>42</v>
      </c>
      <c r="F263" s="16" t="n">
        <f aca="false">'прил 7'!G217</f>
        <v>3000</v>
      </c>
    </row>
    <row r="264" customFormat="false" ht="30" hidden="false" customHeight="false" outlineLevel="0" collapsed="false">
      <c r="A264" s="19" t="s">
        <v>216</v>
      </c>
      <c r="B264" s="15" t="s">
        <v>30</v>
      </c>
      <c r="C264" s="15" t="s">
        <v>212</v>
      </c>
      <c r="D264" s="18" t="s">
        <v>217</v>
      </c>
      <c r="E264" s="15"/>
      <c r="F264" s="16" t="n">
        <f aca="false">F265</f>
        <v>500</v>
      </c>
    </row>
    <row r="265" customFormat="false" ht="30" hidden="false" customHeight="false" outlineLevel="0" collapsed="false">
      <c r="A265" s="19" t="s">
        <v>39</v>
      </c>
      <c r="B265" s="15" t="s">
        <v>30</v>
      </c>
      <c r="C265" s="15" t="s">
        <v>212</v>
      </c>
      <c r="D265" s="18" t="s">
        <v>217</v>
      </c>
      <c r="E265" s="15" t="s">
        <v>40</v>
      </c>
      <c r="F265" s="16" t="n">
        <f aca="false">F266</f>
        <v>500</v>
      </c>
    </row>
    <row r="266" customFormat="false" ht="30" hidden="false" customHeight="false" outlineLevel="0" collapsed="false">
      <c r="A266" s="19" t="s">
        <v>41</v>
      </c>
      <c r="B266" s="15" t="s">
        <v>30</v>
      </c>
      <c r="C266" s="15" t="s">
        <v>212</v>
      </c>
      <c r="D266" s="18" t="s">
        <v>217</v>
      </c>
      <c r="E266" s="15" t="s">
        <v>42</v>
      </c>
      <c r="F266" s="16" t="n">
        <f aca="false">'прил 7'!G220</f>
        <v>500</v>
      </c>
    </row>
    <row r="267" customFormat="false" ht="15" hidden="false" customHeight="false" outlineLevel="0" collapsed="false">
      <c r="A267" s="19" t="s">
        <v>121</v>
      </c>
      <c r="B267" s="15" t="s">
        <v>30</v>
      </c>
      <c r="C267" s="15" t="s">
        <v>212</v>
      </c>
      <c r="D267" s="18" t="s">
        <v>122</v>
      </c>
      <c r="E267" s="15"/>
      <c r="F267" s="16" t="n">
        <f aca="false">F268</f>
        <v>1878.8</v>
      </c>
    </row>
    <row r="268" customFormat="false" ht="30" hidden="false" customHeight="false" outlineLevel="0" collapsed="false">
      <c r="A268" s="19" t="s">
        <v>39</v>
      </c>
      <c r="B268" s="15" t="s">
        <v>30</v>
      </c>
      <c r="C268" s="15" t="s">
        <v>212</v>
      </c>
      <c r="D268" s="18" t="s">
        <v>122</v>
      </c>
      <c r="E268" s="15" t="s">
        <v>40</v>
      </c>
      <c r="F268" s="16" t="n">
        <f aca="false">F269</f>
        <v>1878.8</v>
      </c>
    </row>
    <row r="269" customFormat="false" ht="30" hidden="false" customHeight="false" outlineLevel="0" collapsed="false">
      <c r="A269" s="19" t="s">
        <v>41</v>
      </c>
      <c r="B269" s="15" t="s">
        <v>30</v>
      </c>
      <c r="C269" s="15" t="s">
        <v>212</v>
      </c>
      <c r="D269" s="18" t="s">
        <v>122</v>
      </c>
      <c r="E269" s="15" t="s">
        <v>42</v>
      </c>
      <c r="F269" s="16" t="n">
        <f aca="false">'прил 7'!G223</f>
        <v>1878.8</v>
      </c>
    </row>
    <row r="270" customFormat="false" ht="45" hidden="false" customHeight="false" outlineLevel="0" collapsed="false">
      <c r="A270" s="21" t="s">
        <v>218</v>
      </c>
      <c r="B270" s="15" t="s">
        <v>30</v>
      </c>
      <c r="C270" s="15" t="s">
        <v>212</v>
      </c>
      <c r="D270" s="18" t="s">
        <v>219</v>
      </c>
      <c r="E270" s="15"/>
      <c r="F270" s="16" t="n">
        <f aca="false">F271</f>
        <v>110</v>
      </c>
    </row>
    <row r="271" customFormat="false" ht="45" hidden="false" customHeight="false" outlineLevel="0" collapsed="false">
      <c r="A271" s="32" t="s">
        <v>220</v>
      </c>
      <c r="B271" s="15" t="s">
        <v>30</v>
      </c>
      <c r="C271" s="15" t="s">
        <v>212</v>
      </c>
      <c r="D271" s="18" t="s">
        <v>221</v>
      </c>
      <c r="E271" s="15"/>
      <c r="F271" s="16" t="n">
        <f aca="false">F272</f>
        <v>110</v>
      </c>
    </row>
    <row r="272" customFormat="false" ht="30" hidden="false" customHeight="false" outlineLevel="0" collapsed="false">
      <c r="A272" s="19" t="s">
        <v>39</v>
      </c>
      <c r="B272" s="15" t="s">
        <v>30</v>
      </c>
      <c r="C272" s="15" t="s">
        <v>212</v>
      </c>
      <c r="D272" s="18" t="s">
        <v>221</v>
      </c>
      <c r="E272" s="15" t="s">
        <v>40</v>
      </c>
      <c r="F272" s="16" t="n">
        <f aca="false">F273</f>
        <v>110</v>
      </c>
    </row>
    <row r="273" customFormat="false" ht="30" hidden="false" customHeight="false" outlineLevel="0" collapsed="false">
      <c r="A273" s="19" t="s">
        <v>41</v>
      </c>
      <c r="B273" s="15" t="s">
        <v>30</v>
      </c>
      <c r="C273" s="15" t="s">
        <v>212</v>
      </c>
      <c r="D273" s="18" t="s">
        <v>221</v>
      </c>
      <c r="E273" s="15" t="s">
        <v>42</v>
      </c>
      <c r="F273" s="16" t="n">
        <f aca="false">'прил 7'!G227</f>
        <v>110</v>
      </c>
    </row>
    <row r="274" customFormat="false" ht="60" hidden="false" customHeight="false" outlineLevel="0" collapsed="false">
      <c r="A274" s="29" t="s">
        <v>222</v>
      </c>
      <c r="B274" s="15" t="s">
        <v>30</v>
      </c>
      <c r="C274" s="15" t="s">
        <v>212</v>
      </c>
      <c r="D274" s="18" t="s">
        <v>223</v>
      </c>
      <c r="E274" s="15"/>
      <c r="F274" s="16" t="n">
        <f aca="false">F275</f>
        <v>150</v>
      </c>
    </row>
    <row r="275" customFormat="false" ht="45" hidden="false" customHeight="false" outlineLevel="0" collapsed="false">
      <c r="A275" s="17" t="s">
        <v>224</v>
      </c>
      <c r="B275" s="15" t="s">
        <v>30</v>
      </c>
      <c r="C275" s="15" t="s">
        <v>212</v>
      </c>
      <c r="D275" s="18" t="s">
        <v>225</v>
      </c>
      <c r="E275" s="15"/>
      <c r="F275" s="16" t="n">
        <f aca="false">F276</f>
        <v>150</v>
      </c>
    </row>
    <row r="276" customFormat="false" ht="30" hidden="false" customHeight="false" outlineLevel="0" collapsed="false">
      <c r="A276" s="19" t="s">
        <v>39</v>
      </c>
      <c r="B276" s="15" t="s">
        <v>30</v>
      </c>
      <c r="C276" s="15" t="s">
        <v>212</v>
      </c>
      <c r="D276" s="18" t="s">
        <v>225</v>
      </c>
      <c r="E276" s="15" t="n">
        <v>200</v>
      </c>
      <c r="F276" s="16" t="n">
        <f aca="false">F277</f>
        <v>150</v>
      </c>
    </row>
    <row r="277" customFormat="false" ht="30" hidden="false" customHeight="false" outlineLevel="0" collapsed="false">
      <c r="A277" s="19" t="s">
        <v>41</v>
      </c>
      <c r="B277" s="15" t="s">
        <v>30</v>
      </c>
      <c r="C277" s="15" t="s">
        <v>212</v>
      </c>
      <c r="D277" s="18" t="s">
        <v>225</v>
      </c>
      <c r="E277" s="15" t="n">
        <v>240</v>
      </c>
      <c r="F277" s="16" t="n">
        <f aca="false">'прил 7'!G231</f>
        <v>150</v>
      </c>
    </row>
    <row r="278" customFormat="false" ht="45" hidden="false" customHeight="false" outlineLevel="0" collapsed="false">
      <c r="A278" s="21" t="s">
        <v>226</v>
      </c>
      <c r="B278" s="15" t="s">
        <v>30</v>
      </c>
      <c r="C278" s="15" t="s">
        <v>212</v>
      </c>
      <c r="D278" s="18" t="s">
        <v>227</v>
      </c>
      <c r="E278" s="15"/>
      <c r="F278" s="16" t="n">
        <f aca="false">F279</f>
        <v>7030</v>
      </c>
    </row>
    <row r="279" customFormat="false" ht="30" hidden="false" customHeight="false" outlineLevel="0" collapsed="false">
      <c r="A279" s="17" t="s">
        <v>228</v>
      </c>
      <c r="B279" s="15" t="s">
        <v>30</v>
      </c>
      <c r="C279" s="15" t="s">
        <v>212</v>
      </c>
      <c r="D279" s="18" t="s">
        <v>229</v>
      </c>
      <c r="E279" s="15"/>
      <c r="F279" s="16" t="n">
        <f aca="false">F280</f>
        <v>7030</v>
      </c>
    </row>
    <row r="280" customFormat="false" ht="30" hidden="false" customHeight="false" outlineLevel="0" collapsed="false">
      <c r="A280" s="19" t="s">
        <v>39</v>
      </c>
      <c r="B280" s="15" t="s">
        <v>30</v>
      </c>
      <c r="C280" s="15" t="s">
        <v>212</v>
      </c>
      <c r="D280" s="18" t="s">
        <v>229</v>
      </c>
      <c r="E280" s="15" t="s">
        <v>40</v>
      </c>
      <c r="F280" s="16" t="n">
        <f aca="false">F281</f>
        <v>7030</v>
      </c>
    </row>
    <row r="281" customFormat="false" ht="30" hidden="false" customHeight="false" outlineLevel="0" collapsed="false">
      <c r="A281" s="19" t="s">
        <v>41</v>
      </c>
      <c r="B281" s="15" t="s">
        <v>30</v>
      </c>
      <c r="C281" s="15" t="s">
        <v>212</v>
      </c>
      <c r="D281" s="18" t="s">
        <v>229</v>
      </c>
      <c r="E281" s="15" t="s">
        <v>42</v>
      </c>
      <c r="F281" s="16" t="n">
        <f aca="false">'прил 7'!G235</f>
        <v>7030</v>
      </c>
    </row>
    <row r="282" customFormat="false" ht="105" hidden="false" customHeight="false" outlineLevel="0" collapsed="false">
      <c r="A282" s="21" t="s">
        <v>230</v>
      </c>
      <c r="B282" s="15" t="s">
        <v>30</v>
      </c>
      <c r="C282" s="15" t="s">
        <v>212</v>
      </c>
      <c r="D282" s="18" t="s">
        <v>231</v>
      </c>
      <c r="E282" s="15"/>
      <c r="F282" s="16" t="n">
        <f aca="false">F283</f>
        <v>50</v>
      </c>
    </row>
    <row r="283" customFormat="false" ht="75" hidden="false" customHeight="false" outlineLevel="0" collapsed="false">
      <c r="A283" s="28" t="s">
        <v>232</v>
      </c>
      <c r="B283" s="15" t="s">
        <v>30</v>
      </c>
      <c r="C283" s="15" t="s">
        <v>212</v>
      </c>
      <c r="D283" s="18" t="s">
        <v>233</v>
      </c>
      <c r="E283" s="15"/>
      <c r="F283" s="16" t="n">
        <f aca="false">F284</f>
        <v>50</v>
      </c>
    </row>
    <row r="284" customFormat="false" ht="30" hidden="false" customHeight="false" outlineLevel="0" collapsed="false">
      <c r="A284" s="19" t="s">
        <v>39</v>
      </c>
      <c r="B284" s="15" t="s">
        <v>30</v>
      </c>
      <c r="C284" s="15" t="s">
        <v>212</v>
      </c>
      <c r="D284" s="18" t="s">
        <v>233</v>
      </c>
      <c r="E284" s="15" t="s">
        <v>40</v>
      </c>
      <c r="F284" s="16" t="n">
        <f aca="false">F285</f>
        <v>50</v>
      </c>
    </row>
    <row r="285" customFormat="false" ht="30" hidden="false" customHeight="false" outlineLevel="0" collapsed="false">
      <c r="A285" s="19" t="s">
        <v>41</v>
      </c>
      <c r="B285" s="15" t="s">
        <v>30</v>
      </c>
      <c r="C285" s="15" t="s">
        <v>212</v>
      </c>
      <c r="D285" s="18" t="s">
        <v>233</v>
      </c>
      <c r="E285" s="15" t="s">
        <v>42</v>
      </c>
      <c r="F285" s="16" t="n">
        <f aca="false">'прил 7'!G239</f>
        <v>50</v>
      </c>
    </row>
    <row r="286" customFormat="false" ht="45" hidden="false" customHeight="false" outlineLevel="0" collapsed="false">
      <c r="A286" s="17" t="s">
        <v>181</v>
      </c>
      <c r="B286" s="15" t="s">
        <v>30</v>
      </c>
      <c r="C286" s="15" t="s">
        <v>212</v>
      </c>
      <c r="D286" s="18" t="s">
        <v>182</v>
      </c>
      <c r="E286" s="15"/>
      <c r="F286" s="16" t="n">
        <f aca="false">F287</f>
        <v>711.6</v>
      </c>
    </row>
    <row r="287" customFormat="false" ht="45" hidden="false" customHeight="false" outlineLevel="0" collapsed="false">
      <c r="A287" s="28" t="s">
        <v>234</v>
      </c>
      <c r="B287" s="15" t="s">
        <v>30</v>
      </c>
      <c r="C287" s="15" t="s">
        <v>212</v>
      </c>
      <c r="D287" s="33" t="s">
        <v>235</v>
      </c>
      <c r="E287" s="15"/>
      <c r="F287" s="16" t="n">
        <f aca="false">F288</f>
        <v>711.6</v>
      </c>
    </row>
    <row r="288" customFormat="false" ht="30" hidden="false" customHeight="false" outlineLevel="0" collapsed="false">
      <c r="A288" s="21" t="s">
        <v>236</v>
      </c>
      <c r="B288" s="15" t="s">
        <v>30</v>
      </c>
      <c r="C288" s="15" t="s">
        <v>212</v>
      </c>
      <c r="D288" s="18" t="s">
        <v>237</v>
      </c>
      <c r="E288" s="15"/>
      <c r="F288" s="16" t="n">
        <f aca="false">F289</f>
        <v>711.6</v>
      </c>
    </row>
    <row r="289" customFormat="false" ht="30" hidden="false" customHeight="false" outlineLevel="0" collapsed="false">
      <c r="A289" s="19" t="s">
        <v>39</v>
      </c>
      <c r="B289" s="15" t="s">
        <v>30</v>
      </c>
      <c r="C289" s="15" t="s">
        <v>212</v>
      </c>
      <c r="D289" s="18" t="s">
        <v>237</v>
      </c>
      <c r="E289" s="15" t="s">
        <v>40</v>
      </c>
      <c r="F289" s="16" t="n">
        <f aca="false">F290</f>
        <v>711.6</v>
      </c>
    </row>
    <row r="290" customFormat="false" ht="30" hidden="false" customHeight="false" outlineLevel="0" collapsed="false">
      <c r="A290" s="19" t="s">
        <v>41</v>
      </c>
      <c r="B290" s="15" t="s">
        <v>30</v>
      </c>
      <c r="C290" s="15" t="s">
        <v>212</v>
      </c>
      <c r="D290" s="18" t="s">
        <v>237</v>
      </c>
      <c r="E290" s="15" t="s">
        <v>42</v>
      </c>
      <c r="F290" s="16" t="n">
        <f aca="false">'прил 7'!G244</f>
        <v>711.6</v>
      </c>
    </row>
    <row r="291" customFormat="false" ht="15" hidden="false" customHeight="false" outlineLevel="0" collapsed="false">
      <c r="A291" s="17" t="s">
        <v>238</v>
      </c>
      <c r="B291" s="15" t="s">
        <v>30</v>
      </c>
      <c r="C291" s="15" t="s">
        <v>212</v>
      </c>
      <c r="D291" s="18" t="s">
        <v>239</v>
      </c>
      <c r="E291" s="15"/>
      <c r="F291" s="16" t="n">
        <f aca="false">F292</f>
        <v>180</v>
      </c>
    </row>
    <row r="292" customFormat="false" ht="30" hidden="false" customHeight="false" outlineLevel="0" collapsed="false">
      <c r="A292" s="21" t="s">
        <v>240</v>
      </c>
      <c r="B292" s="15" t="s">
        <v>30</v>
      </c>
      <c r="C292" s="15" t="s">
        <v>212</v>
      </c>
      <c r="D292" s="18" t="s">
        <v>241</v>
      </c>
      <c r="E292" s="15"/>
      <c r="F292" s="16" t="n">
        <f aca="false">F293</f>
        <v>180</v>
      </c>
    </row>
    <row r="293" customFormat="false" ht="30" hidden="false" customHeight="false" outlineLevel="0" collapsed="false">
      <c r="A293" s="25" t="s">
        <v>242</v>
      </c>
      <c r="B293" s="15" t="s">
        <v>30</v>
      </c>
      <c r="C293" s="15" t="s">
        <v>212</v>
      </c>
      <c r="D293" s="18" t="s">
        <v>243</v>
      </c>
      <c r="E293" s="15"/>
      <c r="F293" s="16" t="n">
        <f aca="false">F294</f>
        <v>180</v>
      </c>
    </row>
    <row r="294" customFormat="false" ht="30" hidden="false" customHeight="false" outlineLevel="0" collapsed="false">
      <c r="A294" s="19" t="s">
        <v>39</v>
      </c>
      <c r="B294" s="15" t="s">
        <v>30</v>
      </c>
      <c r="C294" s="15" t="s">
        <v>212</v>
      </c>
      <c r="D294" s="18" t="s">
        <v>243</v>
      </c>
      <c r="E294" s="15" t="s">
        <v>40</v>
      </c>
      <c r="F294" s="16" t="n">
        <f aca="false">F295</f>
        <v>180</v>
      </c>
    </row>
    <row r="295" customFormat="false" ht="30" hidden="false" customHeight="false" outlineLevel="0" collapsed="false">
      <c r="A295" s="19" t="s">
        <v>41</v>
      </c>
      <c r="B295" s="15" t="s">
        <v>30</v>
      </c>
      <c r="C295" s="15" t="s">
        <v>212</v>
      </c>
      <c r="D295" s="18" t="s">
        <v>243</v>
      </c>
      <c r="E295" s="15" t="s">
        <v>42</v>
      </c>
      <c r="F295" s="16" t="n">
        <f aca="false">'прил 7'!G249</f>
        <v>180</v>
      </c>
    </row>
    <row r="296" customFormat="false" ht="15" hidden="false" customHeight="false" outlineLevel="0" collapsed="false">
      <c r="A296" s="21" t="s">
        <v>145</v>
      </c>
      <c r="B296" s="15" t="s">
        <v>30</v>
      </c>
      <c r="C296" s="15" t="s">
        <v>212</v>
      </c>
      <c r="D296" s="18" t="s">
        <v>205</v>
      </c>
      <c r="E296" s="15"/>
      <c r="F296" s="16" t="n">
        <f aca="false">F297</f>
        <v>7204.6</v>
      </c>
    </row>
    <row r="297" customFormat="false" ht="30" hidden="false" customHeight="false" outlineLevel="0" collapsed="false">
      <c r="A297" s="21" t="s">
        <v>21</v>
      </c>
      <c r="B297" s="15" t="s">
        <v>30</v>
      </c>
      <c r="C297" s="15" t="s">
        <v>212</v>
      </c>
      <c r="D297" s="18" t="s">
        <v>206</v>
      </c>
      <c r="E297" s="15"/>
      <c r="F297" s="16" t="n">
        <f aca="false">F298</f>
        <v>7204.6</v>
      </c>
    </row>
    <row r="298" customFormat="false" ht="30" hidden="false" customHeight="false" outlineLevel="0" collapsed="false">
      <c r="A298" s="31" t="s">
        <v>244</v>
      </c>
      <c r="B298" s="15" t="s">
        <v>30</v>
      </c>
      <c r="C298" s="15" t="s">
        <v>212</v>
      </c>
      <c r="D298" s="18" t="s">
        <v>245</v>
      </c>
      <c r="E298" s="15"/>
      <c r="F298" s="16" t="n">
        <f aca="false">F299</f>
        <v>7204.6</v>
      </c>
    </row>
    <row r="299" customFormat="false" ht="60" hidden="false" customHeight="false" outlineLevel="0" collapsed="false">
      <c r="A299" s="19" t="s">
        <v>25</v>
      </c>
      <c r="B299" s="15" t="s">
        <v>30</v>
      </c>
      <c r="C299" s="15" t="s">
        <v>212</v>
      </c>
      <c r="D299" s="18" t="s">
        <v>245</v>
      </c>
      <c r="E299" s="15" t="s">
        <v>26</v>
      </c>
      <c r="F299" s="16" t="n">
        <f aca="false">F300</f>
        <v>7204.6</v>
      </c>
    </row>
    <row r="300" customFormat="false" ht="15" hidden="false" customHeight="false" outlineLevel="0" collapsed="false">
      <c r="A300" s="19" t="s">
        <v>209</v>
      </c>
      <c r="B300" s="15" t="s">
        <v>30</v>
      </c>
      <c r="C300" s="15" t="s">
        <v>212</v>
      </c>
      <c r="D300" s="18" t="s">
        <v>245</v>
      </c>
      <c r="E300" s="15" t="s">
        <v>210</v>
      </c>
      <c r="F300" s="16" t="n">
        <f aca="false">'прил 7'!G254</f>
        <v>7204.6</v>
      </c>
    </row>
    <row r="301" customFormat="false" ht="15.6" hidden="false" customHeight="false" outlineLevel="0" collapsed="false">
      <c r="A301" s="11" t="s">
        <v>246</v>
      </c>
      <c r="B301" s="12" t="s">
        <v>44</v>
      </c>
      <c r="C301" s="12"/>
      <c r="D301" s="12"/>
      <c r="E301" s="12"/>
      <c r="F301" s="13" t="n">
        <f aca="false">F302+F316+F340+F370</f>
        <v>105706.7</v>
      </c>
    </row>
    <row r="302" customFormat="false" ht="15" hidden="false" customHeight="false" outlineLevel="0" collapsed="false">
      <c r="A302" s="14" t="s">
        <v>247</v>
      </c>
      <c r="B302" s="15" t="s">
        <v>44</v>
      </c>
      <c r="C302" s="15" t="s">
        <v>248</v>
      </c>
      <c r="D302" s="15"/>
      <c r="E302" s="15"/>
      <c r="F302" s="16" t="n">
        <f aca="false">F303</f>
        <v>1165</v>
      </c>
    </row>
    <row r="303" customFormat="false" ht="15" hidden="false" customHeight="false" outlineLevel="0" collapsed="false">
      <c r="A303" s="17" t="s">
        <v>249</v>
      </c>
      <c r="B303" s="15" t="s">
        <v>44</v>
      </c>
      <c r="C303" s="15" t="s">
        <v>248</v>
      </c>
      <c r="D303" s="18" t="s">
        <v>250</v>
      </c>
      <c r="E303" s="15"/>
      <c r="F303" s="16" t="n">
        <f aca="false">F309+F304</f>
        <v>1165</v>
      </c>
    </row>
    <row r="304" customFormat="false" ht="30" hidden="false" customHeight="false" outlineLevel="0" collapsed="false">
      <c r="A304" s="34" t="s">
        <v>251</v>
      </c>
      <c r="B304" s="15" t="s">
        <v>44</v>
      </c>
      <c r="C304" s="15" t="s">
        <v>248</v>
      </c>
      <c r="D304" s="35" t="s">
        <v>252</v>
      </c>
      <c r="E304" s="15"/>
      <c r="F304" s="16" t="n">
        <f aca="false">F305</f>
        <v>250</v>
      </c>
    </row>
    <row r="305" customFormat="false" ht="60" hidden="false" customHeight="false" outlineLevel="0" collapsed="false">
      <c r="A305" s="34" t="s">
        <v>253</v>
      </c>
      <c r="B305" s="15" t="s">
        <v>44</v>
      </c>
      <c r="C305" s="15" t="s">
        <v>248</v>
      </c>
      <c r="D305" s="35" t="s">
        <v>254</v>
      </c>
      <c r="E305" s="15"/>
      <c r="F305" s="16" t="n">
        <f aca="false">F306</f>
        <v>250</v>
      </c>
    </row>
    <row r="306" customFormat="false" ht="30" hidden="false" customHeight="false" outlineLevel="0" collapsed="false">
      <c r="A306" s="21" t="s">
        <v>255</v>
      </c>
      <c r="B306" s="15" t="s">
        <v>44</v>
      </c>
      <c r="C306" s="15" t="s">
        <v>248</v>
      </c>
      <c r="D306" s="18" t="s">
        <v>256</v>
      </c>
      <c r="E306" s="15"/>
      <c r="F306" s="16" t="n">
        <f aca="false">F307</f>
        <v>250</v>
      </c>
    </row>
    <row r="307" customFormat="false" ht="30" hidden="false" customHeight="false" outlineLevel="0" collapsed="false">
      <c r="A307" s="19" t="s">
        <v>39</v>
      </c>
      <c r="B307" s="15" t="s">
        <v>44</v>
      </c>
      <c r="C307" s="15" t="s">
        <v>248</v>
      </c>
      <c r="D307" s="18" t="s">
        <v>256</v>
      </c>
      <c r="E307" s="15" t="s">
        <v>40</v>
      </c>
      <c r="F307" s="16" t="n">
        <f aca="false">F308</f>
        <v>250</v>
      </c>
    </row>
    <row r="308" customFormat="false" ht="30" hidden="false" customHeight="false" outlineLevel="0" collapsed="false">
      <c r="A308" s="19" t="s">
        <v>41</v>
      </c>
      <c r="B308" s="15" t="s">
        <v>44</v>
      </c>
      <c r="C308" s="15" t="s">
        <v>248</v>
      </c>
      <c r="D308" s="18" t="s">
        <v>256</v>
      </c>
      <c r="E308" s="15" t="s">
        <v>42</v>
      </c>
      <c r="F308" s="16" t="n">
        <f aca="false">'прил 7'!G262</f>
        <v>250</v>
      </c>
    </row>
    <row r="309" customFormat="false" ht="30" hidden="false" customHeight="false" outlineLevel="0" collapsed="false">
      <c r="A309" s="17" t="s">
        <v>257</v>
      </c>
      <c r="B309" s="15" t="s">
        <v>44</v>
      </c>
      <c r="C309" s="15" t="s">
        <v>248</v>
      </c>
      <c r="D309" s="18" t="s">
        <v>258</v>
      </c>
      <c r="E309" s="15"/>
      <c r="F309" s="16" t="n">
        <f aca="false">F310</f>
        <v>915</v>
      </c>
    </row>
    <row r="310" customFormat="false" ht="60" hidden="false" customHeight="false" outlineLevel="0" collapsed="false">
      <c r="A310" s="17" t="s">
        <v>259</v>
      </c>
      <c r="B310" s="15" t="s">
        <v>44</v>
      </c>
      <c r="C310" s="15" t="s">
        <v>248</v>
      </c>
      <c r="D310" s="18" t="s">
        <v>260</v>
      </c>
      <c r="E310" s="15"/>
      <c r="F310" s="16" t="n">
        <f aca="false">F311</f>
        <v>915</v>
      </c>
    </row>
    <row r="311" customFormat="false" ht="45" hidden="false" customHeight="false" outlineLevel="0" collapsed="false">
      <c r="A311" s="17" t="s">
        <v>261</v>
      </c>
      <c r="B311" s="15" t="s">
        <v>44</v>
      </c>
      <c r="C311" s="15" t="s">
        <v>248</v>
      </c>
      <c r="D311" s="18" t="s">
        <v>262</v>
      </c>
      <c r="E311" s="15"/>
      <c r="F311" s="16" t="n">
        <f aca="false">F312+F314</f>
        <v>915</v>
      </c>
    </row>
    <row r="312" customFormat="false" ht="60" hidden="false" customHeight="false" outlineLevel="0" collapsed="false">
      <c r="A312" s="19" t="s">
        <v>25</v>
      </c>
      <c r="B312" s="15" t="s">
        <v>44</v>
      </c>
      <c r="C312" s="15" t="s">
        <v>248</v>
      </c>
      <c r="D312" s="18" t="s">
        <v>262</v>
      </c>
      <c r="E312" s="15" t="s">
        <v>26</v>
      </c>
      <c r="F312" s="16" t="n">
        <f aca="false">F313</f>
        <v>245.1</v>
      </c>
    </row>
    <row r="313" customFormat="false" ht="30" hidden="false" customHeight="false" outlineLevel="0" collapsed="false">
      <c r="A313" s="19" t="s">
        <v>27</v>
      </c>
      <c r="B313" s="15" t="s">
        <v>44</v>
      </c>
      <c r="C313" s="15" t="s">
        <v>248</v>
      </c>
      <c r="D313" s="18" t="s">
        <v>262</v>
      </c>
      <c r="E313" s="15" t="s">
        <v>28</v>
      </c>
      <c r="F313" s="16" t="n">
        <f aca="false">'прил 7'!G267</f>
        <v>245.1</v>
      </c>
    </row>
    <row r="314" customFormat="false" ht="30" hidden="false" customHeight="false" outlineLevel="0" collapsed="false">
      <c r="A314" s="19" t="s">
        <v>39</v>
      </c>
      <c r="B314" s="15" t="s">
        <v>44</v>
      </c>
      <c r="C314" s="15" t="s">
        <v>248</v>
      </c>
      <c r="D314" s="18" t="s">
        <v>262</v>
      </c>
      <c r="E314" s="15" t="s">
        <v>40</v>
      </c>
      <c r="F314" s="16" t="n">
        <f aca="false">F315</f>
        <v>669.9</v>
      </c>
    </row>
    <row r="315" customFormat="false" ht="30" hidden="false" customHeight="false" outlineLevel="0" collapsed="false">
      <c r="A315" s="19" t="s">
        <v>41</v>
      </c>
      <c r="B315" s="15" t="s">
        <v>44</v>
      </c>
      <c r="C315" s="15" t="s">
        <v>248</v>
      </c>
      <c r="D315" s="18" t="s">
        <v>262</v>
      </c>
      <c r="E315" s="15" t="s">
        <v>42</v>
      </c>
      <c r="F315" s="16" t="n">
        <f aca="false">'прил 7'!G269</f>
        <v>669.9</v>
      </c>
    </row>
    <row r="316" customFormat="false" ht="15" hidden="false" customHeight="false" outlineLevel="0" collapsed="false">
      <c r="A316" s="14" t="s">
        <v>263</v>
      </c>
      <c r="B316" s="15" t="s">
        <v>44</v>
      </c>
      <c r="C316" s="15" t="s">
        <v>180</v>
      </c>
      <c r="D316" s="15"/>
      <c r="E316" s="15"/>
      <c r="F316" s="16" t="n">
        <f aca="false">F317+F329</f>
        <v>54524</v>
      </c>
    </row>
    <row r="317" customFormat="false" ht="30" hidden="false" customHeight="false" outlineLevel="0" collapsed="false">
      <c r="A317" s="17" t="s">
        <v>264</v>
      </c>
      <c r="B317" s="15" t="s">
        <v>44</v>
      </c>
      <c r="C317" s="15" t="s">
        <v>180</v>
      </c>
      <c r="D317" s="18" t="s">
        <v>265</v>
      </c>
      <c r="E317" s="15"/>
      <c r="F317" s="16" t="n">
        <f aca="false">F318</f>
        <v>48024</v>
      </c>
    </row>
    <row r="318" customFormat="false" ht="15" hidden="false" customHeight="false" outlineLevel="0" collapsed="false">
      <c r="A318" s="17" t="s">
        <v>266</v>
      </c>
      <c r="B318" s="15" t="s">
        <v>44</v>
      </c>
      <c r="C318" s="15" t="s">
        <v>180</v>
      </c>
      <c r="D318" s="18" t="s">
        <v>267</v>
      </c>
      <c r="E318" s="15"/>
      <c r="F318" s="16" t="n">
        <f aca="false">F319</f>
        <v>48024</v>
      </c>
    </row>
    <row r="319" customFormat="false" ht="45" hidden="false" customHeight="false" outlineLevel="0" collapsed="false">
      <c r="A319" s="21" t="s">
        <v>268</v>
      </c>
      <c r="B319" s="15" t="s">
        <v>44</v>
      </c>
      <c r="C319" s="15" t="s">
        <v>180</v>
      </c>
      <c r="D319" s="18" t="s">
        <v>269</v>
      </c>
      <c r="E319" s="15"/>
      <c r="F319" s="16" t="n">
        <f aca="false">F320+F323+F326</f>
        <v>48024</v>
      </c>
    </row>
    <row r="320" customFormat="false" ht="30" hidden="false" customHeight="false" outlineLevel="0" collapsed="false">
      <c r="A320" s="20" t="s">
        <v>270</v>
      </c>
      <c r="B320" s="15" t="s">
        <v>44</v>
      </c>
      <c r="C320" s="15" t="s">
        <v>180</v>
      </c>
      <c r="D320" s="18" t="s">
        <v>271</v>
      </c>
      <c r="E320" s="15"/>
      <c r="F320" s="16" t="n">
        <f aca="false">F321</f>
        <v>22865</v>
      </c>
    </row>
    <row r="321" customFormat="false" ht="30" hidden="false" customHeight="false" outlineLevel="0" collapsed="false">
      <c r="A321" s="19" t="s">
        <v>163</v>
      </c>
      <c r="B321" s="15" t="s">
        <v>44</v>
      </c>
      <c r="C321" s="15" t="s">
        <v>180</v>
      </c>
      <c r="D321" s="18" t="s">
        <v>271</v>
      </c>
      <c r="E321" s="15" t="s">
        <v>164</v>
      </c>
      <c r="F321" s="16" t="n">
        <f aca="false">F322</f>
        <v>22865</v>
      </c>
    </row>
    <row r="322" customFormat="false" ht="15" hidden="false" customHeight="false" outlineLevel="0" collapsed="false">
      <c r="A322" s="19" t="s">
        <v>165</v>
      </c>
      <c r="B322" s="15" t="s">
        <v>44</v>
      </c>
      <c r="C322" s="15" t="s">
        <v>180</v>
      </c>
      <c r="D322" s="18" t="s">
        <v>271</v>
      </c>
      <c r="E322" s="15" t="s">
        <v>166</v>
      </c>
      <c r="F322" s="16" t="n">
        <f aca="false">'прил 7'!G276</f>
        <v>22865</v>
      </c>
    </row>
    <row r="323" customFormat="false" ht="15" hidden="false" customHeight="false" outlineLevel="0" collapsed="false">
      <c r="A323" s="20" t="s">
        <v>272</v>
      </c>
      <c r="B323" s="15" t="s">
        <v>44</v>
      </c>
      <c r="C323" s="15" t="s">
        <v>180</v>
      </c>
      <c r="D323" s="18" t="s">
        <v>273</v>
      </c>
      <c r="E323" s="15"/>
      <c r="F323" s="16" t="n">
        <f aca="false">F324</f>
        <v>7220</v>
      </c>
    </row>
    <row r="324" customFormat="false" ht="30" hidden="false" customHeight="false" outlineLevel="0" collapsed="false">
      <c r="A324" s="19" t="s">
        <v>163</v>
      </c>
      <c r="B324" s="15" t="s">
        <v>44</v>
      </c>
      <c r="C324" s="15" t="s">
        <v>180</v>
      </c>
      <c r="D324" s="18" t="s">
        <v>273</v>
      </c>
      <c r="E324" s="15" t="s">
        <v>164</v>
      </c>
      <c r="F324" s="16" t="n">
        <f aca="false">F325</f>
        <v>7220</v>
      </c>
    </row>
    <row r="325" customFormat="false" ht="15" hidden="false" customHeight="false" outlineLevel="0" collapsed="false">
      <c r="A325" s="19" t="s">
        <v>165</v>
      </c>
      <c r="B325" s="15" t="s">
        <v>44</v>
      </c>
      <c r="C325" s="15" t="s">
        <v>180</v>
      </c>
      <c r="D325" s="18" t="s">
        <v>273</v>
      </c>
      <c r="E325" s="15" t="s">
        <v>166</v>
      </c>
      <c r="F325" s="16" t="n">
        <f aca="false">'прил 7'!G279</f>
        <v>7220</v>
      </c>
    </row>
    <row r="326" customFormat="false" ht="30" hidden="false" customHeight="false" outlineLevel="0" collapsed="false">
      <c r="A326" s="21" t="s">
        <v>274</v>
      </c>
      <c r="B326" s="15" t="s">
        <v>44</v>
      </c>
      <c r="C326" s="15" t="s">
        <v>180</v>
      </c>
      <c r="D326" s="18" t="s">
        <v>275</v>
      </c>
      <c r="E326" s="15"/>
      <c r="F326" s="16" t="n">
        <f aca="false">F327</f>
        <v>17939</v>
      </c>
    </row>
    <row r="327" customFormat="false" ht="30" hidden="false" customHeight="false" outlineLevel="0" collapsed="false">
      <c r="A327" s="19" t="s">
        <v>39</v>
      </c>
      <c r="B327" s="15" t="s">
        <v>44</v>
      </c>
      <c r="C327" s="15" t="s">
        <v>180</v>
      </c>
      <c r="D327" s="18" t="s">
        <v>275</v>
      </c>
      <c r="E327" s="15" t="n">
        <v>200</v>
      </c>
      <c r="F327" s="16" t="n">
        <f aca="false">F328</f>
        <v>17939</v>
      </c>
    </row>
    <row r="328" customFormat="false" ht="30" hidden="false" customHeight="false" outlineLevel="0" collapsed="false">
      <c r="A328" s="19" t="s">
        <v>41</v>
      </c>
      <c r="B328" s="15" t="s">
        <v>44</v>
      </c>
      <c r="C328" s="15" t="s">
        <v>180</v>
      </c>
      <c r="D328" s="18" t="s">
        <v>275</v>
      </c>
      <c r="E328" s="15" t="n">
        <v>240</v>
      </c>
      <c r="F328" s="16" t="n">
        <f aca="false">'прил 7'!G282</f>
        <v>17939</v>
      </c>
    </row>
    <row r="329" customFormat="false" ht="30" hidden="false" customHeight="false" outlineLevel="0" collapsed="false">
      <c r="A329" s="17" t="s">
        <v>276</v>
      </c>
      <c r="B329" s="15" t="s">
        <v>44</v>
      </c>
      <c r="C329" s="15" t="s">
        <v>180</v>
      </c>
      <c r="D329" s="18" t="s">
        <v>277</v>
      </c>
      <c r="E329" s="15"/>
      <c r="F329" s="16" t="n">
        <f aca="false">F330+F335</f>
        <v>6500</v>
      </c>
    </row>
    <row r="330" customFormat="false" ht="15" hidden="false" customHeight="false" outlineLevel="0" collapsed="false">
      <c r="A330" s="17" t="s">
        <v>278</v>
      </c>
      <c r="B330" s="15" t="s">
        <v>44</v>
      </c>
      <c r="C330" s="15" t="s">
        <v>180</v>
      </c>
      <c r="D330" s="18" t="s">
        <v>279</v>
      </c>
      <c r="E330" s="15"/>
      <c r="F330" s="16" t="n">
        <f aca="false">F331</f>
        <v>3500</v>
      </c>
    </row>
    <row r="331" customFormat="false" ht="30" hidden="false" customHeight="false" outlineLevel="0" collapsed="false">
      <c r="A331" s="21" t="s">
        <v>280</v>
      </c>
      <c r="B331" s="15" t="s">
        <v>44</v>
      </c>
      <c r="C331" s="15" t="s">
        <v>180</v>
      </c>
      <c r="D331" s="18" t="s">
        <v>281</v>
      </c>
      <c r="E331" s="15"/>
      <c r="F331" s="16" t="n">
        <f aca="false">F332</f>
        <v>3500</v>
      </c>
    </row>
    <row r="332" customFormat="false" ht="15" hidden="false" customHeight="false" outlineLevel="0" collapsed="false">
      <c r="A332" s="21" t="s">
        <v>282</v>
      </c>
      <c r="B332" s="15" t="s">
        <v>44</v>
      </c>
      <c r="C332" s="15" t="s">
        <v>180</v>
      </c>
      <c r="D332" s="18" t="s">
        <v>283</v>
      </c>
      <c r="E332" s="15"/>
      <c r="F332" s="16" t="n">
        <f aca="false">F333</f>
        <v>3500</v>
      </c>
    </row>
    <row r="333" customFormat="false" ht="30" hidden="false" customHeight="false" outlineLevel="0" collapsed="false">
      <c r="A333" s="19" t="s">
        <v>163</v>
      </c>
      <c r="B333" s="15" t="s">
        <v>44</v>
      </c>
      <c r="C333" s="15" t="s">
        <v>180</v>
      </c>
      <c r="D333" s="18" t="s">
        <v>283</v>
      </c>
      <c r="E333" s="15" t="s">
        <v>164</v>
      </c>
      <c r="F333" s="16" t="n">
        <f aca="false">F334</f>
        <v>3500</v>
      </c>
    </row>
    <row r="334" customFormat="false" ht="15" hidden="false" customHeight="false" outlineLevel="0" collapsed="false">
      <c r="A334" s="19" t="s">
        <v>165</v>
      </c>
      <c r="B334" s="15" t="s">
        <v>44</v>
      </c>
      <c r="C334" s="15" t="s">
        <v>180</v>
      </c>
      <c r="D334" s="18" t="s">
        <v>283</v>
      </c>
      <c r="E334" s="15" t="s">
        <v>166</v>
      </c>
      <c r="F334" s="16" t="n">
        <f aca="false">'прил 7'!G288</f>
        <v>3500</v>
      </c>
    </row>
    <row r="335" customFormat="false" ht="15" hidden="false" customHeight="false" outlineLevel="0" collapsed="false">
      <c r="A335" s="17" t="s">
        <v>284</v>
      </c>
      <c r="B335" s="15" t="s">
        <v>44</v>
      </c>
      <c r="C335" s="15" t="s">
        <v>180</v>
      </c>
      <c r="D335" s="18" t="s">
        <v>285</v>
      </c>
      <c r="E335" s="15"/>
      <c r="F335" s="16" t="n">
        <f aca="false">F336</f>
        <v>3000</v>
      </c>
    </row>
    <row r="336" customFormat="false" ht="30" hidden="false" customHeight="false" outlineLevel="0" collapsed="false">
      <c r="A336" s="21" t="s">
        <v>286</v>
      </c>
      <c r="B336" s="15" t="s">
        <v>44</v>
      </c>
      <c r="C336" s="15" t="s">
        <v>180</v>
      </c>
      <c r="D336" s="18" t="s">
        <v>287</v>
      </c>
      <c r="E336" s="15"/>
      <c r="F336" s="16" t="n">
        <f aca="false">F337</f>
        <v>3000</v>
      </c>
    </row>
    <row r="337" customFormat="false" ht="30" hidden="false" customHeight="false" outlineLevel="0" collapsed="false">
      <c r="A337" s="19" t="s">
        <v>288</v>
      </c>
      <c r="B337" s="15" t="s">
        <v>44</v>
      </c>
      <c r="C337" s="15" t="s">
        <v>180</v>
      </c>
      <c r="D337" s="18" t="s">
        <v>289</v>
      </c>
      <c r="E337" s="15"/>
      <c r="F337" s="16" t="n">
        <f aca="false">F338</f>
        <v>3000</v>
      </c>
    </row>
    <row r="338" customFormat="false" ht="30" hidden="false" customHeight="false" outlineLevel="0" collapsed="false">
      <c r="A338" s="19" t="s">
        <v>39</v>
      </c>
      <c r="B338" s="15" t="s">
        <v>44</v>
      </c>
      <c r="C338" s="15" t="s">
        <v>180</v>
      </c>
      <c r="D338" s="18" t="s">
        <v>289</v>
      </c>
      <c r="E338" s="15" t="s">
        <v>40</v>
      </c>
      <c r="F338" s="16" t="n">
        <f aca="false">F339</f>
        <v>3000</v>
      </c>
    </row>
    <row r="339" customFormat="false" ht="30" hidden="false" customHeight="false" outlineLevel="0" collapsed="false">
      <c r="A339" s="19" t="s">
        <v>41</v>
      </c>
      <c r="B339" s="15" t="s">
        <v>44</v>
      </c>
      <c r="C339" s="15" t="s">
        <v>180</v>
      </c>
      <c r="D339" s="18" t="s">
        <v>289</v>
      </c>
      <c r="E339" s="15" t="s">
        <v>42</v>
      </c>
      <c r="F339" s="16" t="n">
        <f aca="false">'прил 7'!G293</f>
        <v>3000</v>
      </c>
    </row>
    <row r="340" customFormat="false" ht="15" hidden="false" customHeight="false" outlineLevel="0" collapsed="false">
      <c r="A340" s="23" t="s">
        <v>290</v>
      </c>
      <c r="B340" s="15" t="s">
        <v>44</v>
      </c>
      <c r="C340" s="15" t="s">
        <v>291</v>
      </c>
      <c r="D340" s="15"/>
      <c r="E340" s="15"/>
      <c r="F340" s="16" t="n">
        <f aca="false">F341</f>
        <v>14568.7</v>
      </c>
    </row>
    <row r="341" customFormat="false" ht="30" hidden="false" customHeight="false" outlineLevel="0" collapsed="false">
      <c r="A341" s="17" t="s">
        <v>155</v>
      </c>
      <c r="B341" s="15" t="s">
        <v>44</v>
      </c>
      <c r="C341" s="15" t="s">
        <v>291</v>
      </c>
      <c r="D341" s="18" t="s">
        <v>156</v>
      </c>
      <c r="E341" s="15"/>
      <c r="F341" s="16" t="n">
        <f aca="false">F347+F342</f>
        <v>14568.7</v>
      </c>
    </row>
    <row r="342" customFormat="false" ht="75" hidden="false" customHeight="false" outlineLevel="0" collapsed="false">
      <c r="A342" s="17" t="s">
        <v>157</v>
      </c>
      <c r="B342" s="15" t="s">
        <v>44</v>
      </c>
      <c r="C342" s="15" t="s">
        <v>291</v>
      </c>
      <c r="D342" s="18" t="s">
        <v>158</v>
      </c>
      <c r="E342" s="15"/>
      <c r="F342" s="16" t="n">
        <f aca="false">F343</f>
        <v>1926</v>
      </c>
    </row>
    <row r="343" customFormat="false" ht="60" hidden="false" customHeight="false" outlineLevel="0" collapsed="false">
      <c r="A343" s="17" t="s">
        <v>292</v>
      </c>
      <c r="B343" s="15" t="s">
        <v>44</v>
      </c>
      <c r="C343" s="15" t="s">
        <v>291</v>
      </c>
      <c r="D343" s="18" t="s">
        <v>293</v>
      </c>
      <c r="E343" s="22"/>
      <c r="F343" s="16" t="n">
        <f aca="false">F344</f>
        <v>1926</v>
      </c>
    </row>
    <row r="344" customFormat="false" ht="105" hidden="false" customHeight="false" outlineLevel="0" collapsed="false">
      <c r="A344" s="20" t="s">
        <v>294</v>
      </c>
      <c r="B344" s="15" t="s">
        <v>44</v>
      </c>
      <c r="C344" s="15" t="s">
        <v>291</v>
      </c>
      <c r="D344" s="18" t="s">
        <v>295</v>
      </c>
      <c r="E344" s="22"/>
      <c r="F344" s="16" t="n">
        <f aca="false">F345</f>
        <v>1926</v>
      </c>
    </row>
    <row r="345" customFormat="false" ht="30" hidden="false" customHeight="false" outlineLevel="0" collapsed="false">
      <c r="A345" s="19" t="s">
        <v>163</v>
      </c>
      <c r="B345" s="15" t="s">
        <v>44</v>
      </c>
      <c r="C345" s="15" t="s">
        <v>291</v>
      </c>
      <c r="D345" s="18" t="s">
        <v>295</v>
      </c>
      <c r="E345" s="15" t="n">
        <v>600</v>
      </c>
      <c r="F345" s="16" t="n">
        <f aca="false">F346</f>
        <v>1926</v>
      </c>
    </row>
    <row r="346" customFormat="false" ht="15" hidden="false" customHeight="false" outlineLevel="0" collapsed="false">
      <c r="A346" s="19" t="s">
        <v>165</v>
      </c>
      <c r="B346" s="15" t="s">
        <v>44</v>
      </c>
      <c r="C346" s="15" t="s">
        <v>291</v>
      </c>
      <c r="D346" s="18" t="s">
        <v>295</v>
      </c>
      <c r="E346" s="15" t="n">
        <v>610</v>
      </c>
      <c r="F346" s="16" t="n">
        <f aca="false">'прил 7'!G300</f>
        <v>1926</v>
      </c>
    </row>
    <row r="347" customFormat="false" ht="45" hidden="false" customHeight="false" outlineLevel="0" collapsed="false">
      <c r="A347" s="17" t="s">
        <v>296</v>
      </c>
      <c r="B347" s="15" t="s">
        <v>44</v>
      </c>
      <c r="C347" s="15" t="s">
        <v>291</v>
      </c>
      <c r="D347" s="18" t="s">
        <v>297</v>
      </c>
      <c r="E347" s="15"/>
      <c r="F347" s="16" t="n">
        <f aca="false">F348+F352+F356+F360</f>
        <v>12642.7</v>
      </c>
    </row>
    <row r="348" customFormat="false" ht="15" hidden="false" customHeight="false" outlineLevel="0" collapsed="false">
      <c r="A348" s="17" t="s">
        <v>298</v>
      </c>
      <c r="B348" s="15" t="s">
        <v>44</v>
      </c>
      <c r="C348" s="15" t="s">
        <v>291</v>
      </c>
      <c r="D348" s="18" t="s">
        <v>299</v>
      </c>
      <c r="E348" s="15"/>
      <c r="F348" s="16" t="n">
        <f aca="false">F349</f>
        <v>3507.9</v>
      </c>
    </row>
    <row r="349" customFormat="false" ht="15" hidden="false" customHeight="false" outlineLevel="0" collapsed="false">
      <c r="A349" s="28" t="s">
        <v>300</v>
      </c>
      <c r="B349" s="15" t="s">
        <v>44</v>
      </c>
      <c r="C349" s="15" t="s">
        <v>291</v>
      </c>
      <c r="D349" s="18" t="s">
        <v>301</v>
      </c>
      <c r="E349" s="15"/>
      <c r="F349" s="16" t="n">
        <f aca="false">F350</f>
        <v>3507.9</v>
      </c>
    </row>
    <row r="350" customFormat="false" ht="30" hidden="false" customHeight="false" outlineLevel="0" collapsed="false">
      <c r="A350" s="19" t="s">
        <v>39</v>
      </c>
      <c r="B350" s="15" t="s">
        <v>44</v>
      </c>
      <c r="C350" s="15" t="s">
        <v>291</v>
      </c>
      <c r="D350" s="18" t="s">
        <v>301</v>
      </c>
      <c r="E350" s="15" t="s">
        <v>40</v>
      </c>
      <c r="F350" s="16" t="n">
        <f aca="false">F351</f>
        <v>3507.9</v>
      </c>
    </row>
    <row r="351" customFormat="false" ht="30" hidden="false" customHeight="false" outlineLevel="0" collapsed="false">
      <c r="A351" s="19" t="s">
        <v>41</v>
      </c>
      <c r="B351" s="15" t="s">
        <v>44</v>
      </c>
      <c r="C351" s="15" t="s">
        <v>291</v>
      </c>
      <c r="D351" s="18" t="s">
        <v>301</v>
      </c>
      <c r="E351" s="15" t="s">
        <v>42</v>
      </c>
      <c r="F351" s="16" t="n">
        <f aca="false">'прил 7'!G305</f>
        <v>3507.9</v>
      </c>
    </row>
    <row r="352" customFormat="false" ht="15" hidden="false" customHeight="false" outlineLevel="0" collapsed="false">
      <c r="A352" s="17" t="s">
        <v>302</v>
      </c>
      <c r="B352" s="15" t="s">
        <v>44</v>
      </c>
      <c r="C352" s="15" t="s">
        <v>291</v>
      </c>
      <c r="D352" s="18" t="s">
        <v>303</v>
      </c>
      <c r="E352" s="22"/>
      <c r="F352" s="36" t="n">
        <f aca="false">F353</f>
        <v>862.5</v>
      </c>
    </row>
    <row r="353" customFormat="false" ht="15" hidden="false" customHeight="false" outlineLevel="0" collapsed="false">
      <c r="A353" s="28" t="s">
        <v>304</v>
      </c>
      <c r="B353" s="15" t="s">
        <v>44</v>
      </c>
      <c r="C353" s="15" t="s">
        <v>291</v>
      </c>
      <c r="D353" s="18" t="s">
        <v>305</v>
      </c>
      <c r="E353" s="22"/>
      <c r="F353" s="36" t="n">
        <f aca="false">F354</f>
        <v>862.5</v>
      </c>
    </row>
    <row r="354" customFormat="false" ht="30" hidden="false" customHeight="false" outlineLevel="0" collapsed="false">
      <c r="A354" s="19" t="s">
        <v>39</v>
      </c>
      <c r="B354" s="15" t="s">
        <v>44</v>
      </c>
      <c r="C354" s="15" t="s">
        <v>291</v>
      </c>
      <c r="D354" s="18" t="s">
        <v>305</v>
      </c>
      <c r="E354" s="15" t="s">
        <v>40</v>
      </c>
      <c r="F354" s="36" t="n">
        <f aca="false">F355</f>
        <v>862.5</v>
      </c>
    </row>
    <row r="355" customFormat="false" ht="30" hidden="false" customHeight="false" outlineLevel="0" collapsed="false">
      <c r="A355" s="19" t="s">
        <v>41</v>
      </c>
      <c r="B355" s="15" t="s">
        <v>44</v>
      </c>
      <c r="C355" s="15" t="s">
        <v>291</v>
      </c>
      <c r="D355" s="18" t="s">
        <v>305</v>
      </c>
      <c r="E355" s="15" t="s">
        <v>42</v>
      </c>
      <c r="F355" s="36" t="n">
        <f aca="false">'прил 7'!G309</f>
        <v>862.5</v>
      </c>
    </row>
    <row r="356" customFormat="false" ht="15" hidden="false" customHeight="false" outlineLevel="0" collapsed="false">
      <c r="A356" s="17" t="s">
        <v>306</v>
      </c>
      <c r="B356" s="15" t="s">
        <v>44</v>
      </c>
      <c r="C356" s="15" t="s">
        <v>291</v>
      </c>
      <c r="D356" s="18" t="s">
        <v>307</v>
      </c>
      <c r="E356" s="22"/>
      <c r="F356" s="37" t="n">
        <f aca="false">F357</f>
        <v>1250</v>
      </c>
    </row>
    <row r="357" customFormat="false" ht="30" hidden="false" customHeight="false" outlineLevel="0" collapsed="false">
      <c r="A357" s="20" t="s">
        <v>308</v>
      </c>
      <c r="B357" s="15" t="s">
        <v>44</v>
      </c>
      <c r="C357" s="15" t="s">
        <v>291</v>
      </c>
      <c r="D357" s="18" t="s">
        <v>309</v>
      </c>
      <c r="E357" s="22"/>
      <c r="F357" s="37" t="n">
        <f aca="false">F358</f>
        <v>1250</v>
      </c>
    </row>
    <row r="358" customFormat="false" ht="30" hidden="false" customHeight="false" outlineLevel="0" collapsed="false">
      <c r="A358" s="19" t="s">
        <v>39</v>
      </c>
      <c r="B358" s="15" t="s">
        <v>44</v>
      </c>
      <c r="C358" s="15" t="s">
        <v>291</v>
      </c>
      <c r="D358" s="18" t="s">
        <v>309</v>
      </c>
      <c r="E358" s="22" t="n">
        <v>200</v>
      </c>
      <c r="F358" s="37" t="n">
        <f aca="false">F359</f>
        <v>1250</v>
      </c>
    </row>
    <row r="359" customFormat="false" ht="30" hidden="false" customHeight="false" outlineLevel="0" collapsed="false">
      <c r="A359" s="19" t="s">
        <v>41</v>
      </c>
      <c r="B359" s="15" t="s">
        <v>44</v>
      </c>
      <c r="C359" s="15" t="s">
        <v>291</v>
      </c>
      <c r="D359" s="18" t="s">
        <v>309</v>
      </c>
      <c r="E359" s="22" t="n">
        <v>240</v>
      </c>
      <c r="F359" s="37" t="n">
        <f aca="false">'прил 7'!G313</f>
        <v>1250</v>
      </c>
    </row>
    <row r="360" customFormat="false" ht="15" hidden="false" customHeight="false" outlineLevel="0" collapsed="false">
      <c r="A360" s="17" t="s">
        <v>310</v>
      </c>
      <c r="B360" s="15" t="s">
        <v>44</v>
      </c>
      <c r="C360" s="15" t="s">
        <v>291</v>
      </c>
      <c r="D360" s="18" t="s">
        <v>311</v>
      </c>
      <c r="E360" s="22"/>
      <c r="F360" s="36" t="n">
        <f aca="false">F361+F364+F367</f>
        <v>7022.3</v>
      </c>
    </row>
    <row r="361" customFormat="false" ht="45" hidden="false" customHeight="false" outlineLevel="0" collapsed="false">
      <c r="A361" s="20" t="s">
        <v>312</v>
      </c>
      <c r="B361" s="15" t="s">
        <v>44</v>
      </c>
      <c r="C361" s="15" t="s">
        <v>291</v>
      </c>
      <c r="D361" s="18" t="s">
        <v>313</v>
      </c>
      <c r="E361" s="22"/>
      <c r="F361" s="36" t="n">
        <f aca="false">F362</f>
        <v>4518.3</v>
      </c>
    </row>
    <row r="362" customFormat="false" ht="30" hidden="false" customHeight="false" outlineLevel="0" collapsed="false">
      <c r="A362" s="19" t="s">
        <v>163</v>
      </c>
      <c r="B362" s="15" t="s">
        <v>44</v>
      </c>
      <c r="C362" s="15" t="s">
        <v>291</v>
      </c>
      <c r="D362" s="18" t="s">
        <v>313</v>
      </c>
      <c r="E362" s="15" t="n">
        <v>600</v>
      </c>
      <c r="F362" s="36" t="n">
        <f aca="false">F363</f>
        <v>4518.3</v>
      </c>
    </row>
    <row r="363" customFormat="false" ht="15" hidden="false" customHeight="false" outlineLevel="0" collapsed="false">
      <c r="A363" s="19" t="s">
        <v>165</v>
      </c>
      <c r="B363" s="15" t="s">
        <v>44</v>
      </c>
      <c r="C363" s="15" t="s">
        <v>291</v>
      </c>
      <c r="D363" s="18" t="s">
        <v>313</v>
      </c>
      <c r="E363" s="15" t="n">
        <v>610</v>
      </c>
      <c r="F363" s="36" t="n">
        <f aca="false">'прил 7'!G749</f>
        <v>4518.3</v>
      </c>
    </row>
    <row r="364" customFormat="false" ht="60" hidden="false" customHeight="false" outlineLevel="0" collapsed="false">
      <c r="A364" s="20" t="s">
        <v>314</v>
      </c>
      <c r="B364" s="15" t="s">
        <v>44</v>
      </c>
      <c r="C364" s="15" t="s">
        <v>291</v>
      </c>
      <c r="D364" s="18" t="s">
        <v>315</v>
      </c>
      <c r="E364" s="15"/>
      <c r="F364" s="36" t="n">
        <f aca="false">F365</f>
        <v>113</v>
      </c>
    </row>
    <row r="365" customFormat="false" ht="30" hidden="false" customHeight="false" outlineLevel="0" collapsed="false">
      <c r="A365" s="19" t="s">
        <v>163</v>
      </c>
      <c r="B365" s="15" t="s">
        <v>44</v>
      </c>
      <c r="C365" s="15" t="s">
        <v>291</v>
      </c>
      <c r="D365" s="18" t="s">
        <v>315</v>
      </c>
      <c r="E365" s="15" t="s">
        <v>164</v>
      </c>
      <c r="F365" s="36" t="n">
        <f aca="false">F366</f>
        <v>113</v>
      </c>
    </row>
    <row r="366" customFormat="false" ht="15" hidden="false" customHeight="false" outlineLevel="0" collapsed="false">
      <c r="A366" s="19" t="s">
        <v>165</v>
      </c>
      <c r="B366" s="15" t="s">
        <v>44</v>
      </c>
      <c r="C366" s="15" t="s">
        <v>291</v>
      </c>
      <c r="D366" s="18" t="s">
        <v>315</v>
      </c>
      <c r="E366" s="15" t="s">
        <v>166</v>
      </c>
      <c r="F366" s="36" t="n">
        <f aca="false">'прил 7'!G752</f>
        <v>113</v>
      </c>
    </row>
    <row r="367" customFormat="false" ht="30" hidden="false" customHeight="false" outlineLevel="0" collapsed="false">
      <c r="A367" s="20" t="s">
        <v>316</v>
      </c>
      <c r="B367" s="15" t="s">
        <v>44</v>
      </c>
      <c r="C367" s="15" t="s">
        <v>291</v>
      </c>
      <c r="D367" s="18" t="s">
        <v>317</v>
      </c>
      <c r="E367" s="22"/>
      <c r="F367" s="36" t="n">
        <f aca="false">F368</f>
        <v>2391</v>
      </c>
    </row>
    <row r="368" customFormat="false" ht="30" hidden="false" customHeight="false" outlineLevel="0" collapsed="false">
      <c r="A368" s="19" t="s">
        <v>163</v>
      </c>
      <c r="B368" s="15" t="s">
        <v>44</v>
      </c>
      <c r="C368" s="15" t="s">
        <v>291</v>
      </c>
      <c r="D368" s="18" t="s">
        <v>317</v>
      </c>
      <c r="E368" s="15" t="n">
        <v>600</v>
      </c>
      <c r="F368" s="36" t="n">
        <f aca="false">F369</f>
        <v>2391</v>
      </c>
    </row>
    <row r="369" customFormat="false" ht="15" hidden="false" customHeight="false" outlineLevel="0" collapsed="false">
      <c r="A369" s="19" t="s">
        <v>165</v>
      </c>
      <c r="B369" s="15" t="s">
        <v>44</v>
      </c>
      <c r="C369" s="15" t="s">
        <v>291</v>
      </c>
      <c r="D369" s="18" t="s">
        <v>317</v>
      </c>
      <c r="E369" s="15" t="n">
        <v>610</v>
      </c>
      <c r="F369" s="36" t="n">
        <f aca="false">'прил 7'!G755</f>
        <v>2391</v>
      </c>
    </row>
    <row r="370" customFormat="false" ht="15" hidden="false" customHeight="false" outlineLevel="0" collapsed="false">
      <c r="A370" s="14" t="s">
        <v>318</v>
      </c>
      <c r="B370" s="15" t="s">
        <v>44</v>
      </c>
      <c r="C370" s="15" t="s">
        <v>319</v>
      </c>
      <c r="D370" s="15"/>
      <c r="E370" s="15"/>
      <c r="F370" s="16" t="n">
        <f aca="false">F377+F388+F394+F419+F402+F371</f>
        <v>35449</v>
      </c>
    </row>
    <row r="371" customFormat="false" ht="30" hidden="false" customHeight="false" outlineLevel="0" collapsed="false">
      <c r="A371" s="17" t="s">
        <v>115</v>
      </c>
      <c r="B371" s="15" t="s">
        <v>44</v>
      </c>
      <c r="C371" s="15" t="s">
        <v>319</v>
      </c>
      <c r="D371" s="18" t="s">
        <v>116</v>
      </c>
      <c r="E371" s="15"/>
      <c r="F371" s="16" t="n">
        <f aca="false">F372</f>
        <v>676</v>
      </c>
    </row>
    <row r="372" customFormat="false" ht="30" hidden="false" customHeight="false" outlineLevel="0" collapsed="false">
      <c r="A372" s="17" t="s">
        <v>117</v>
      </c>
      <c r="B372" s="15" t="s">
        <v>44</v>
      </c>
      <c r="C372" s="15" t="s">
        <v>319</v>
      </c>
      <c r="D372" s="18" t="s">
        <v>118</v>
      </c>
      <c r="E372" s="15"/>
      <c r="F372" s="16" t="n">
        <f aca="false">F373</f>
        <v>676</v>
      </c>
    </row>
    <row r="373" customFormat="false" ht="90" hidden="false" customHeight="false" outlineLevel="0" collapsed="false">
      <c r="A373" s="19" t="s">
        <v>320</v>
      </c>
      <c r="B373" s="15" t="s">
        <v>44</v>
      </c>
      <c r="C373" s="15" t="s">
        <v>319</v>
      </c>
      <c r="D373" s="18" t="s">
        <v>321</v>
      </c>
      <c r="E373" s="15"/>
      <c r="F373" s="16" t="n">
        <f aca="false">F374</f>
        <v>676</v>
      </c>
    </row>
    <row r="374" customFormat="false" ht="60" hidden="false" customHeight="false" outlineLevel="0" collapsed="false">
      <c r="A374" s="19" t="s">
        <v>322</v>
      </c>
      <c r="B374" s="15" t="s">
        <v>44</v>
      </c>
      <c r="C374" s="15" t="s">
        <v>319</v>
      </c>
      <c r="D374" s="18" t="s">
        <v>323</v>
      </c>
      <c r="E374" s="15"/>
      <c r="F374" s="16" t="n">
        <f aca="false">F375</f>
        <v>676</v>
      </c>
    </row>
    <row r="375" customFormat="false" ht="30" hidden="false" customHeight="false" outlineLevel="0" collapsed="false">
      <c r="A375" s="19" t="s">
        <v>39</v>
      </c>
      <c r="B375" s="15" t="s">
        <v>44</v>
      </c>
      <c r="C375" s="15" t="s">
        <v>319</v>
      </c>
      <c r="D375" s="18" t="s">
        <v>323</v>
      </c>
      <c r="E375" s="15" t="s">
        <v>40</v>
      </c>
      <c r="F375" s="16" t="n">
        <f aca="false">F376</f>
        <v>676</v>
      </c>
    </row>
    <row r="376" customFormat="false" ht="30" hidden="false" customHeight="false" outlineLevel="0" collapsed="false">
      <c r="A376" s="19" t="s">
        <v>41</v>
      </c>
      <c r="B376" s="15" t="s">
        <v>44</v>
      </c>
      <c r="C376" s="15" t="s">
        <v>319</v>
      </c>
      <c r="D376" s="18" t="s">
        <v>323</v>
      </c>
      <c r="E376" s="15" t="s">
        <v>42</v>
      </c>
      <c r="F376" s="16" t="n">
        <f aca="false">'прил 7'!G320</f>
        <v>676</v>
      </c>
    </row>
    <row r="377" customFormat="false" ht="15" hidden="false" customHeight="false" outlineLevel="0" collapsed="false">
      <c r="A377" s="17" t="s">
        <v>53</v>
      </c>
      <c r="B377" s="15" t="s">
        <v>44</v>
      </c>
      <c r="C377" s="15" t="s">
        <v>319</v>
      </c>
      <c r="D377" s="18" t="s">
        <v>54</v>
      </c>
      <c r="E377" s="15"/>
      <c r="F377" s="16" t="n">
        <f aca="false">F378+F383</f>
        <v>10500</v>
      </c>
    </row>
    <row r="378" customFormat="false" ht="15" hidden="false" customHeight="false" outlineLevel="0" collapsed="false">
      <c r="A378" s="17" t="s">
        <v>55</v>
      </c>
      <c r="B378" s="15" t="s">
        <v>44</v>
      </c>
      <c r="C378" s="15" t="s">
        <v>319</v>
      </c>
      <c r="D378" s="18" t="s">
        <v>56</v>
      </c>
      <c r="E378" s="15"/>
      <c r="F378" s="16" t="n">
        <f aca="false">F379</f>
        <v>9000</v>
      </c>
    </row>
    <row r="379" customFormat="false" ht="45" hidden="false" customHeight="false" outlineLevel="0" collapsed="false">
      <c r="A379" s="21" t="s">
        <v>57</v>
      </c>
      <c r="B379" s="15" t="s">
        <v>44</v>
      </c>
      <c r="C379" s="15" t="s">
        <v>319</v>
      </c>
      <c r="D379" s="18" t="s">
        <v>58</v>
      </c>
      <c r="E379" s="15"/>
      <c r="F379" s="16" t="n">
        <f aca="false">F380</f>
        <v>9000</v>
      </c>
    </row>
    <row r="380" customFormat="false" ht="75" hidden="false" customHeight="false" outlineLevel="0" collapsed="false">
      <c r="A380" s="21" t="s">
        <v>59</v>
      </c>
      <c r="B380" s="15" t="s">
        <v>44</v>
      </c>
      <c r="C380" s="15" t="s">
        <v>319</v>
      </c>
      <c r="D380" s="18" t="s">
        <v>60</v>
      </c>
      <c r="E380" s="15"/>
      <c r="F380" s="16" t="n">
        <f aca="false">F381</f>
        <v>9000</v>
      </c>
    </row>
    <row r="381" customFormat="false" ht="30" hidden="false" customHeight="false" outlineLevel="0" collapsed="false">
      <c r="A381" s="19" t="s">
        <v>39</v>
      </c>
      <c r="B381" s="15" t="s">
        <v>44</v>
      </c>
      <c r="C381" s="15" t="s">
        <v>319</v>
      </c>
      <c r="D381" s="18" t="s">
        <v>60</v>
      </c>
      <c r="E381" s="15" t="s">
        <v>40</v>
      </c>
      <c r="F381" s="16" t="n">
        <f aca="false">F382</f>
        <v>9000</v>
      </c>
    </row>
    <row r="382" customFormat="false" ht="30" hidden="false" customHeight="false" outlineLevel="0" collapsed="false">
      <c r="A382" s="19" t="s">
        <v>41</v>
      </c>
      <c r="B382" s="15" t="s">
        <v>44</v>
      </c>
      <c r="C382" s="15" t="s">
        <v>319</v>
      </c>
      <c r="D382" s="18" t="s">
        <v>60</v>
      </c>
      <c r="E382" s="15" t="s">
        <v>42</v>
      </c>
      <c r="F382" s="16" t="n">
        <f aca="false">'прил 7'!G326</f>
        <v>9000</v>
      </c>
    </row>
    <row r="383" customFormat="false" ht="30" hidden="false" customHeight="false" outlineLevel="0" collapsed="false">
      <c r="A383" s="17" t="s">
        <v>324</v>
      </c>
      <c r="B383" s="15" t="s">
        <v>44</v>
      </c>
      <c r="C383" s="15" t="s">
        <v>319</v>
      </c>
      <c r="D383" s="18" t="s">
        <v>325</v>
      </c>
      <c r="E383" s="15"/>
      <c r="F383" s="16" t="n">
        <f aca="false">F384</f>
        <v>1500</v>
      </c>
    </row>
    <row r="384" customFormat="false" ht="30" hidden="false" customHeight="false" outlineLevel="0" collapsed="false">
      <c r="A384" s="21" t="s">
        <v>326</v>
      </c>
      <c r="B384" s="15" t="s">
        <v>44</v>
      </c>
      <c r="C384" s="15" t="s">
        <v>319</v>
      </c>
      <c r="D384" s="18" t="s">
        <v>327</v>
      </c>
      <c r="E384" s="15"/>
      <c r="F384" s="16" t="n">
        <f aca="false">F385</f>
        <v>1500</v>
      </c>
    </row>
    <row r="385" customFormat="false" ht="15" hidden="false" customHeight="false" outlineLevel="0" collapsed="false">
      <c r="A385" s="20" t="s">
        <v>328</v>
      </c>
      <c r="B385" s="15" t="s">
        <v>44</v>
      </c>
      <c r="C385" s="15" t="s">
        <v>319</v>
      </c>
      <c r="D385" s="18" t="s">
        <v>329</v>
      </c>
      <c r="E385" s="15"/>
      <c r="F385" s="16" t="n">
        <f aca="false">F386</f>
        <v>1500</v>
      </c>
    </row>
    <row r="386" customFormat="false" ht="15" hidden="false" customHeight="false" outlineLevel="0" collapsed="false">
      <c r="A386" s="19" t="s">
        <v>63</v>
      </c>
      <c r="B386" s="15" t="s">
        <v>44</v>
      </c>
      <c r="C386" s="15" t="s">
        <v>319</v>
      </c>
      <c r="D386" s="18" t="s">
        <v>329</v>
      </c>
      <c r="E386" s="15" t="s">
        <v>64</v>
      </c>
      <c r="F386" s="16" t="n">
        <f aca="false">F387</f>
        <v>1500</v>
      </c>
    </row>
    <row r="387" customFormat="false" ht="45" hidden="false" customHeight="false" outlineLevel="0" collapsed="false">
      <c r="A387" s="19" t="s">
        <v>330</v>
      </c>
      <c r="B387" s="15" t="s">
        <v>44</v>
      </c>
      <c r="C387" s="15" t="s">
        <v>319</v>
      </c>
      <c r="D387" s="18" t="s">
        <v>329</v>
      </c>
      <c r="E387" s="15" t="s">
        <v>331</v>
      </c>
      <c r="F387" s="16" t="n">
        <f aca="false">'прил 7'!G331</f>
        <v>1500</v>
      </c>
    </row>
    <row r="388" customFormat="false" ht="30" hidden="false" customHeight="false" outlineLevel="0" collapsed="false">
      <c r="A388" s="17" t="s">
        <v>17</v>
      </c>
      <c r="B388" s="15" t="s">
        <v>44</v>
      </c>
      <c r="C388" s="15" t="s">
        <v>319</v>
      </c>
      <c r="D388" s="18" t="s">
        <v>18</v>
      </c>
      <c r="E388" s="15"/>
      <c r="F388" s="16" t="n">
        <f aca="false">F389</f>
        <v>1800</v>
      </c>
    </row>
    <row r="389" customFormat="false" ht="15" hidden="false" customHeight="false" outlineLevel="0" collapsed="false">
      <c r="A389" s="17" t="s">
        <v>123</v>
      </c>
      <c r="B389" s="15" t="s">
        <v>44</v>
      </c>
      <c r="C389" s="15" t="s">
        <v>319</v>
      </c>
      <c r="D389" s="18" t="s">
        <v>124</v>
      </c>
      <c r="E389" s="15"/>
      <c r="F389" s="16" t="n">
        <f aca="false">F390</f>
        <v>1800</v>
      </c>
    </row>
    <row r="390" customFormat="false" ht="45" hidden="false" customHeight="false" outlineLevel="0" collapsed="false">
      <c r="A390" s="21" t="s">
        <v>125</v>
      </c>
      <c r="B390" s="15" t="s">
        <v>44</v>
      </c>
      <c r="C390" s="15" t="s">
        <v>319</v>
      </c>
      <c r="D390" s="18" t="s">
        <v>126</v>
      </c>
      <c r="E390" s="15"/>
      <c r="F390" s="16" t="n">
        <f aca="false">F391</f>
        <v>1800</v>
      </c>
    </row>
    <row r="391" customFormat="false" ht="30" hidden="false" customHeight="false" outlineLevel="0" collapsed="false">
      <c r="A391" s="17" t="s">
        <v>332</v>
      </c>
      <c r="B391" s="15" t="s">
        <v>44</v>
      </c>
      <c r="C391" s="15" t="s">
        <v>319</v>
      </c>
      <c r="D391" s="18" t="s">
        <v>333</v>
      </c>
      <c r="E391" s="22"/>
      <c r="F391" s="16" t="n">
        <f aca="false">F392</f>
        <v>1800</v>
      </c>
    </row>
    <row r="392" customFormat="false" ht="30" hidden="false" customHeight="false" outlineLevel="0" collapsed="false">
      <c r="A392" s="19" t="s">
        <v>39</v>
      </c>
      <c r="B392" s="15" t="s">
        <v>44</v>
      </c>
      <c r="C392" s="15" t="s">
        <v>319</v>
      </c>
      <c r="D392" s="18" t="s">
        <v>333</v>
      </c>
      <c r="E392" s="15" t="n">
        <v>200</v>
      </c>
      <c r="F392" s="16" t="n">
        <f aca="false">F393</f>
        <v>1800</v>
      </c>
    </row>
    <row r="393" customFormat="false" ht="30" hidden="false" customHeight="false" outlineLevel="0" collapsed="false">
      <c r="A393" s="19" t="s">
        <v>41</v>
      </c>
      <c r="B393" s="15" t="s">
        <v>44</v>
      </c>
      <c r="C393" s="15" t="s">
        <v>319</v>
      </c>
      <c r="D393" s="18" t="s">
        <v>333</v>
      </c>
      <c r="E393" s="15" t="n">
        <v>240</v>
      </c>
      <c r="F393" s="16" t="n">
        <f aca="false">'прил 7'!G337</f>
        <v>1800</v>
      </c>
    </row>
    <row r="394" customFormat="false" ht="45" hidden="false" customHeight="false" outlineLevel="0" collapsed="false">
      <c r="A394" s="17" t="s">
        <v>67</v>
      </c>
      <c r="B394" s="15" t="s">
        <v>44</v>
      </c>
      <c r="C394" s="15" t="s">
        <v>319</v>
      </c>
      <c r="D394" s="18" t="s">
        <v>68</v>
      </c>
      <c r="E394" s="15"/>
      <c r="F394" s="16" t="n">
        <f aca="false">F395</f>
        <v>10600</v>
      </c>
    </row>
    <row r="395" customFormat="false" ht="45" hidden="false" customHeight="false" outlineLevel="0" collapsed="false">
      <c r="A395" s="17" t="s">
        <v>69</v>
      </c>
      <c r="B395" s="15" t="s">
        <v>44</v>
      </c>
      <c r="C395" s="15" t="s">
        <v>319</v>
      </c>
      <c r="D395" s="18" t="s">
        <v>70</v>
      </c>
      <c r="E395" s="15"/>
      <c r="F395" s="16" t="n">
        <f aca="false">F396</f>
        <v>10600</v>
      </c>
    </row>
    <row r="396" customFormat="false" ht="45" hidden="false" customHeight="false" outlineLevel="0" collapsed="false">
      <c r="A396" s="20" t="s">
        <v>71</v>
      </c>
      <c r="B396" s="15" t="s">
        <v>44</v>
      </c>
      <c r="C396" s="15" t="s">
        <v>319</v>
      </c>
      <c r="D396" s="18" t="s">
        <v>72</v>
      </c>
      <c r="E396" s="15"/>
      <c r="F396" s="16" t="n">
        <f aca="false">F397</f>
        <v>10600</v>
      </c>
    </row>
    <row r="397" customFormat="false" ht="30" hidden="false" customHeight="false" outlineLevel="0" collapsed="false">
      <c r="A397" s="20" t="s">
        <v>334</v>
      </c>
      <c r="B397" s="15" t="s">
        <v>44</v>
      </c>
      <c r="C397" s="15" t="s">
        <v>319</v>
      </c>
      <c r="D397" s="24" t="s">
        <v>335</v>
      </c>
      <c r="E397" s="16"/>
      <c r="F397" s="16" t="n">
        <f aca="false">F398+F400</f>
        <v>10600</v>
      </c>
    </row>
    <row r="398" customFormat="false" ht="60" hidden="false" customHeight="false" outlineLevel="0" collapsed="false">
      <c r="A398" s="23" t="s">
        <v>25</v>
      </c>
      <c r="B398" s="15" t="s">
        <v>44</v>
      </c>
      <c r="C398" s="15" t="s">
        <v>319</v>
      </c>
      <c r="D398" s="24" t="s">
        <v>335</v>
      </c>
      <c r="E398" s="15" t="n">
        <v>100</v>
      </c>
      <c r="F398" s="16" t="n">
        <f aca="false">F399</f>
        <v>10326</v>
      </c>
    </row>
    <row r="399" customFormat="false" ht="15" hidden="false" customHeight="false" outlineLevel="0" collapsed="false">
      <c r="A399" s="23" t="s">
        <v>209</v>
      </c>
      <c r="B399" s="15" t="s">
        <v>44</v>
      </c>
      <c r="C399" s="15" t="s">
        <v>319</v>
      </c>
      <c r="D399" s="24" t="s">
        <v>335</v>
      </c>
      <c r="E399" s="15" t="n">
        <v>110</v>
      </c>
      <c r="F399" s="16" t="n">
        <f aca="false">'прил 7'!G343</f>
        <v>10326</v>
      </c>
    </row>
    <row r="400" customFormat="false" ht="30" hidden="false" customHeight="false" outlineLevel="0" collapsed="false">
      <c r="A400" s="19" t="s">
        <v>39</v>
      </c>
      <c r="B400" s="15" t="s">
        <v>44</v>
      </c>
      <c r="C400" s="15" t="s">
        <v>319</v>
      </c>
      <c r="D400" s="24" t="s">
        <v>335</v>
      </c>
      <c r="E400" s="15" t="n">
        <v>200</v>
      </c>
      <c r="F400" s="16" t="n">
        <f aca="false">F401</f>
        <v>274</v>
      </c>
    </row>
    <row r="401" customFormat="false" ht="30" hidden="false" customHeight="false" outlineLevel="0" collapsed="false">
      <c r="A401" s="19" t="s">
        <v>41</v>
      </c>
      <c r="B401" s="15" t="s">
        <v>44</v>
      </c>
      <c r="C401" s="15" t="s">
        <v>319</v>
      </c>
      <c r="D401" s="24" t="s">
        <v>335</v>
      </c>
      <c r="E401" s="15" t="n">
        <v>240</v>
      </c>
      <c r="F401" s="16" t="n">
        <f aca="false">'прил 7'!G345</f>
        <v>274</v>
      </c>
    </row>
    <row r="402" customFormat="false" ht="15" hidden="false" customHeight="false" outlineLevel="0" collapsed="false">
      <c r="A402" s="17" t="s">
        <v>336</v>
      </c>
      <c r="B402" s="15" t="s">
        <v>44</v>
      </c>
      <c r="C402" s="15" t="s">
        <v>319</v>
      </c>
      <c r="D402" s="18" t="s">
        <v>337</v>
      </c>
      <c r="E402" s="22"/>
      <c r="F402" s="16" t="n">
        <f aca="false">F403+F408</f>
        <v>1394</v>
      </c>
    </row>
    <row r="403" customFormat="false" ht="30" hidden="false" customHeight="false" outlineLevel="0" collapsed="false">
      <c r="A403" s="17" t="s">
        <v>338</v>
      </c>
      <c r="B403" s="15" t="s">
        <v>44</v>
      </c>
      <c r="C403" s="15" t="s">
        <v>319</v>
      </c>
      <c r="D403" s="18" t="s">
        <v>339</v>
      </c>
      <c r="E403" s="22"/>
      <c r="F403" s="16" t="n">
        <f aca="false">F404</f>
        <v>800</v>
      </c>
    </row>
    <row r="404" customFormat="false" ht="45" hidden="false" customHeight="false" outlineLevel="0" collapsed="false">
      <c r="A404" s="17" t="s">
        <v>340</v>
      </c>
      <c r="B404" s="15" t="s">
        <v>44</v>
      </c>
      <c r="C404" s="15" t="s">
        <v>319</v>
      </c>
      <c r="D404" s="18" t="s">
        <v>341</v>
      </c>
      <c r="E404" s="22"/>
      <c r="F404" s="16" t="n">
        <f aca="false">F405</f>
        <v>800</v>
      </c>
    </row>
    <row r="405" customFormat="false" ht="60" hidden="false" customHeight="false" outlineLevel="0" collapsed="false">
      <c r="A405" s="21" t="s">
        <v>342</v>
      </c>
      <c r="B405" s="15" t="s">
        <v>44</v>
      </c>
      <c r="C405" s="15" t="s">
        <v>319</v>
      </c>
      <c r="D405" s="18" t="s">
        <v>343</v>
      </c>
      <c r="E405" s="22"/>
      <c r="F405" s="16" t="n">
        <f aca="false">F406</f>
        <v>800</v>
      </c>
    </row>
    <row r="406" customFormat="false" ht="30" hidden="false" customHeight="false" outlineLevel="0" collapsed="false">
      <c r="A406" s="19" t="s">
        <v>39</v>
      </c>
      <c r="B406" s="15" t="s">
        <v>44</v>
      </c>
      <c r="C406" s="15" t="s">
        <v>319</v>
      </c>
      <c r="D406" s="18" t="s">
        <v>343</v>
      </c>
      <c r="E406" s="15" t="n">
        <v>200</v>
      </c>
      <c r="F406" s="16" t="n">
        <f aca="false">F407</f>
        <v>800</v>
      </c>
    </row>
    <row r="407" customFormat="false" ht="30" hidden="false" customHeight="false" outlineLevel="0" collapsed="false">
      <c r="A407" s="19" t="s">
        <v>41</v>
      </c>
      <c r="B407" s="15" t="s">
        <v>44</v>
      </c>
      <c r="C407" s="15" t="s">
        <v>319</v>
      </c>
      <c r="D407" s="18" t="s">
        <v>343</v>
      </c>
      <c r="E407" s="15" t="n">
        <v>240</v>
      </c>
      <c r="F407" s="16" t="n">
        <f aca="false">'прил 7'!G351</f>
        <v>800</v>
      </c>
    </row>
    <row r="408" customFormat="false" ht="30" hidden="false" customHeight="false" outlineLevel="0" collapsed="false">
      <c r="A408" s="17" t="s">
        <v>344</v>
      </c>
      <c r="B408" s="15" t="s">
        <v>44</v>
      </c>
      <c r="C408" s="15" t="s">
        <v>319</v>
      </c>
      <c r="D408" s="18" t="s">
        <v>345</v>
      </c>
      <c r="E408" s="15"/>
      <c r="F408" s="16" t="n">
        <f aca="false">F409+F415</f>
        <v>594</v>
      </c>
    </row>
    <row r="409" customFormat="false" ht="60" hidden="false" customHeight="false" outlineLevel="0" collapsed="false">
      <c r="A409" s="17" t="s">
        <v>346</v>
      </c>
      <c r="B409" s="15" t="s">
        <v>44</v>
      </c>
      <c r="C409" s="15" t="s">
        <v>319</v>
      </c>
      <c r="D409" s="18" t="s">
        <v>347</v>
      </c>
      <c r="E409" s="15"/>
      <c r="F409" s="16" t="n">
        <f aca="false">F410</f>
        <v>474</v>
      </c>
    </row>
    <row r="410" customFormat="false" ht="150" hidden="false" customHeight="false" outlineLevel="0" collapsed="false">
      <c r="A410" s="20" t="s">
        <v>348</v>
      </c>
      <c r="B410" s="15" t="s">
        <v>44</v>
      </c>
      <c r="C410" s="15" t="s">
        <v>319</v>
      </c>
      <c r="D410" s="18" t="s">
        <v>349</v>
      </c>
      <c r="E410" s="15"/>
      <c r="F410" s="16" t="n">
        <f aca="false">F411+F413</f>
        <v>474</v>
      </c>
    </row>
    <row r="411" customFormat="false" ht="60" hidden="false" customHeight="false" outlineLevel="0" collapsed="false">
      <c r="A411" s="19" t="s">
        <v>25</v>
      </c>
      <c r="B411" s="15" t="s">
        <v>44</v>
      </c>
      <c r="C411" s="15" t="s">
        <v>319</v>
      </c>
      <c r="D411" s="18" t="s">
        <v>349</v>
      </c>
      <c r="E411" s="15" t="n">
        <v>100</v>
      </c>
      <c r="F411" s="16" t="n">
        <f aca="false">F412</f>
        <v>186.4</v>
      </c>
    </row>
    <row r="412" customFormat="false" ht="30" hidden="false" customHeight="false" outlineLevel="0" collapsed="false">
      <c r="A412" s="19" t="s">
        <v>27</v>
      </c>
      <c r="B412" s="15" t="s">
        <v>44</v>
      </c>
      <c r="C412" s="15" t="s">
        <v>319</v>
      </c>
      <c r="D412" s="18" t="s">
        <v>349</v>
      </c>
      <c r="E412" s="15" t="n">
        <v>120</v>
      </c>
      <c r="F412" s="16" t="n">
        <f aca="false">'прил 7'!G356</f>
        <v>186.4</v>
      </c>
    </row>
    <row r="413" customFormat="false" ht="30" hidden="false" customHeight="false" outlineLevel="0" collapsed="false">
      <c r="A413" s="19" t="s">
        <v>39</v>
      </c>
      <c r="B413" s="15" t="s">
        <v>44</v>
      </c>
      <c r="C413" s="15" t="s">
        <v>319</v>
      </c>
      <c r="D413" s="18" t="s">
        <v>349</v>
      </c>
      <c r="E413" s="15" t="n">
        <v>200</v>
      </c>
      <c r="F413" s="16" t="n">
        <f aca="false">F414</f>
        <v>287.6</v>
      </c>
    </row>
    <row r="414" customFormat="false" ht="30" hidden="false" customHeight="false" outlineLevel="0" collapsed="false">
      <c r="A414" s="19" t="s">
        <v>41</v>
      </c>
      <c r="B414" s="15" t="s">
        <v>44</v>
      </c>
      <c r="C414" s="15" t="s">
        <v>319</v>
      </c>
      <c r="D414" s="18" t="s">
        <v>349</v>
      </c>
      <c r="E414" s="15" t="n">
        <v>240</v>
      </c>
      <c r="F414" s="16" t="n">
        <f aca="false">'прил 7'!G358</f>
        <v>287.6</v>
      </c>
    </row>
    <row r="415" customFormat="false" ht="45" hidden="false" customHeight="false" outlineLevel="0" collapsed="false">
      <c r="A415" s="30" t="s">
        <v>350</v>
      </c>
      <c r="B415" s="15" t="s">
        <v>44</v>
      </c>
      <c r="C415" s="15" t="s">
        <v>319</v>
      </c>
      <c r="D415" s="18" t="s">
        <v>351</v>
      </c>
      <c r="E415" s="15"/>
      <c r="F415" s="16" t="n">
        <f aca="false">F416</f>
        <v>120</v>
      </c>
    </row>
    <row r="416" customFormat="false" ht="30" hidden="false" customHeight="false" outlineLevel="0" collapsed="false">
      <c r="A416" s="38" t="s">
        <v>352</v>
      </c>
      <c r="B416" s="15" t="s">
        <v>44</v>
      </c>
      <c r="C416" s="15" t="s">
        <v>319</v>
      </c>
      <c r="D416" s="18" t="s">
        <v>353</v>
      </c>
      <c r="E416" s="15"/>
      <c r="F416" s="16" t="n">
        <f aca="false">F417</f>
        <v>120</v>
      </c>
    </row>
    <row r="417" customFormat="false" ht="30" hidden="false" customHeight="false" outlineLevel="0" collapsed="false">
      <c r="A417" s="19" t="s">
        <v>39</v>
      </c>
      <c r="B417" s="15" t="s">
        <v>44</v>
      </c>
      <c r="C417" s="15" t="s">
        <v>319</v>
      </c>
      <c r="D417" s="18" t="s">
        <v>353</v>
      </c>
      <c r="E417" s="15" t="n">
        <v>200</v>
      </c>
      <c r="F417" s="16" t="n">
        <f aca="false">F418</f>
        <v>120</v>
      </c>
    </row>
    <row r="418" customFormat="false" ht="30" hidden="false" customHeight="false" outlineLevel="0" collapsed="false">
      <c r="A418" s="19" t="s">
        <v>41</v>
      </c>
      <c r="B418" s="15" t="s">
        <v>44</v>
      </c>
      <c r="C418" s="15" t="s">
        <v>319</v>
      </c>
      <c r="D418" s="18" t="s">
        <v>353</v>
      </c>
      <c r="E418" s="15" t="n">
        <v>240</v>
      </c>
      <c r="F418" s="16" t="n">
        <f aca="false">'прил 7'!G362</f>
        <v>120</v>
      </c>
    </row>
    <row r="419" customFormat="false" ht="30" hidden="false" customHeight="false" outlineLevel="0" collapsed="false">
      <c r="A419" s="17" t="s">
        <v>354</v>
      </c>
      <c r="B419" s="15" t="s">
        <v>44</v>
      </c>
      <c r="C419" s="15" t="s">
        <v>319</v>
      </c>
      <c r="D419" s="18" t="s">
        <v>355</v>
      </c>
      <c r="E419" s="15"/>
      <c r="F419" s="16" t="n">
        <f aca="false">F420</f>
        <v>10479</v>
      </c>
    </row>
    <row r="420" customFormat="false" ht="15" hidden="false" customHeight="false" outlineLevel="0" collapsed="false">
      <c r="A420" s="17" t="s">
        <v>145</v>
      </c>
      <c r="B420" s="15" t="s">
        <v>44</v>
      </c>
      <c r="C420" s="15" t="s">
        <v>319</v>
      </c>
      <c r="D420" s="18" t="s">
        <v>356</v>
      </c>
      <c r="E420" s="22"/>
      <c r="F420" s="16" t="n">
        <f aca="false">F421</f>
        <v>10479</v>
      </c>
    </row>
    <row r="421" customFormat="false" ht="30" hidden="false" customHeight="false" outlineLevel="0" collapsed="false">
      <c r="A421" s="17" t="s">
        <v>21</v>
      </c>
      <c r="B421" s="15" t="s">
        <v>44</v>
      </c>
      <c r="C421" s="15" t="s">
        <v>319</v>
      </c>
      <c r="D421" s="18" t="s">
        <v>357</v>
      </c>
      <c r="E421" s="22"/>
      <c r="F421" s="16" t="n">
        <f aca="false">F422</f>
        <v>10479</v>
      </c>
    </row>
    <row r="422" customFormat="false" ht="30" hidden="false" customHeight="false" outlineLevel="0" collapsed="false">
      <c r="A422" s="39" t="s">
        <v>358</v>
      </c>
      <c r="B422" s="15" t="s">
        <v>44</v>
      </c>
      <c r="C422" s="15" t="s">
        <v>319</v>
      </c>
      <c r="D422" s="18" t="s">
        <v>359</v>
      </c>
      <c r="E422" s="22"/>
      <c r="F422" s="16" t="n">
        <f aca="false">F423+F425</f>
        <v>10479</v>
      </c>
    </row>
    <row r="423" customFormat="false" ht="60" hidden="false" customHeight="false" outlineLevel="0" collapsed="false">
      <c r="A423" s="23" t="s">
        <v>25</v>
      </c>
      <c r="B423" s="15" t="s">
        <v>44</v>
      </c>
      <c r="C423" s="15" t="s">
        <v>319</v>
      </c>
      <c r="D423" s="18" t="s">
        <v>359</v>
      </c>
      <c r="E423" s="22" t="n">
        <v>100</v>
      </c>
      <c r="F423" s="16" t="n">
        <f aca="false">F424</f>
        <v>9884</v>
      </c>
    </row>
    <row r="424" customFormat="false" ht="15" hidden="false" customHeight="false" outlineLevel="0" collapsed="false">
      <c r="A424" s="23" t="s">
        <v>209</v>
      </c>
      <c r="B424" s="15" t="s">
        <v>44</v>
      </c>
      <c r="C424" s="15" t="s">
        <v>319</v>
      </c>
      <c r="D424" s="18" t="s">
        <v>359</v>
      </c>
      <c r="E424" s="22" t="n">
        <v>110</v>
      </c>
      <c r="F424" s="16" t="n">
        <f aca="false">'прил 7'!G368</f>
        <v>9884</v>
      </c>
    </row>
    <row r="425" customFormat="false" ht="30" hidden="false" customHeight="false" outlineLevel="0" collapsed="false">
      <c r="A425" s="19" t="s">
        <v>39</v>
      </c>
      <c r="B425" s="15" t="s">
        <v>44</v>
      </c>
      <c r="C425" s="15" t="s">
        <v>319</v>
      </c>
      <c r="D425" s="18" t="s">
        <v>359</v>
      </c>
      <c r="E425" s="22" t="n">
        <v>200</v>
      </c>
      <c r="F425" s="16" t="n">
        <f aca="false">F426</f>
        <v>595</v>
      </c>
    </row>
    <row r="426" customFormat="false" ht="30" hidden="false" customHeight="false" outlineLevel="0" collapsed="false">
      <c r="A426" s="19" t="s">
        <v>41</v>
      </c>
      <c r="B426" s="15" t="s">
        <v>44</v>
      </c>
      <c r="C426" s="15" t="s">
        <v>319</v>
      </c>
      <c r="D426" s="18" t="s">
        <v>359</v>
      </c>
      <c r="E426" s="22" t="n">
        <v>240</v>
      </c>
      <c r="F426" s="16" t="n">
        <f aca="false">'прил 7'!G370</f>
        <v>595</v>
      </c>
    </row>
    <row r="427" customFormat="false" ht="15.6" hidden="false" customHeight="false" outlineLevel="0" collapsed="false">
      <c r="A427" s="11" t="s">
        <v>360</v>
      </c>
      <c r="B427" s="12" t="s">
        <v>248</v>
      </c>
      <c r="C427" s="12"/>
      <c r="D427" s="12"/>
      <c r="E427" s="12"/>
      <c r="F427" s="13" t="n">
        <f aca="false">F428+F438+F465+F525</f>
        <v>365061.9</v>
      </c>
    </row>
    <row r="428" customFormat="false" ht="15" hidden="false" customHeight="false" outlineLevel="0" collapsed="false">
      <c r="A428" s="14" t="s">
        <v>361</v>
      </c>
      <c r="B428" s="15" t="s">
        <v>248</v>
      </c>
      <c r="C428" s="15" t="s">
        <v>14</v>
      </c>
      <c r="D428" s="15"/>
      <c r="E428" s="15"/>
      <c r="F428" s="16" t="n">
        <f aca="false">F429</f>
        <v>5192</v>
      </c>
    </row>
    <row r="429" customFormat="false" ht="30" hidden="false" customHeight="false" outlineLevel="0" collapsed="false">
      <c r="A429" s="17" t="s">
        <v>276</v>
      </c>
      <c r="B429" s="15" t="s">
        <v>248</v>
      </c>
      <c r="C429" s="15" t="s">
        <v>14</v>
      </c>
      <c r="D429" s="18" t="s">
        <v>277</v>
      </c>
      <c r="E429" s="15"/>
      <c r="F429" s="16" t="n">
        <f aca="false">F430</f>
        <v>5192</v>
      </c>
    </row>
    <row r="430" customFormat="false" ht="30" hidden="false" customHeight="false" outlineLevel="0" collapsed="false">
      <c r="A430" s="17" t="s">
        <v>362</v>
      </c>
      <c r="B430" s="15" t="s">
        <v>248</v>
      </c>
      <c r="C430" s="15" t="s">
        <v>14</v>
      </c>
      <c r="D430" s="18" t="s">
        <v>363</v>
      </c>
      <c r="E430" s="15"/>
      <c r="F430" s="16" t="n">
        <f aca="false">F431</f>
        <v>5192</v>
      </c>
    </row>
    <row r="431" customFormat="false" ht="30" hidden="false" customHeight="false" outlineLevel="0" collapsed="false">
      <c r="A431" s="21" t="s">
        <v>364</v>
      </c>
      <c r="B431" s="15" t="s">
        <v>248</v>
      </c>
      <c r="C431" s="15" t="s">
        <v>14</v>
      </c>
      <c r="D431" s="18" t="s">
        <v>365</v>
      </c>
      <c r="E431" s="15"/>
      <c r="F431" s="16" t="n">
        <f aca="false">F432+F435</f>
        <v>5192</v>
      </c>
    </row>
    <row r="432" customFormat="false" ht="30" hidden="false" customHeight="false" outlineLevel="0" collapsed="false">
      <c r="A432" s="21" t="s">
        <v>366</v>
      </c>
      <c r="B432" s="15" t="s">
        <v>248</v>
      </c>
      <c r="C432" s="15" t="s">
        <v>14</v>
      </c>
      <c r="D432" s="18" t="s">
        <v>367</v>
      </c>
      <c r="E432" s="15"/>
      <c r="F432" s="16" t="n">
        <f aca="false">F433</f>
        <v>147.5</v>
      </c>
    </row>
    <row r="433" customFormat="false" ht="15" hidden="false" customHeight="false" outlineLevel="0" collapsed="false">
      <c r="A433" s="23" t="s">
        <v>63</v>
      </c>
      <c r="B433" s="15" t="s">
        <v>248</v>
      </c>
      <c r="C433" s="15" t="s">
        <v>14</v>
      </c>
      <c r="D433" s="18" t="s">
        <v>367</v>
      </c>
      <c r="E433" s="15" t="s">
        <v>64</v>
      </c>
      <c r="F433" s="16" t="n">
        <f aca="false">F434</f>
        <v>147.5</v>
      </c>
    </row>
    <row r="434" customFormat="false" ht="45" hidden="false" customHeight="false" outlineLevel="0" collapsed="false">
      <c r="A434" s="23" t="s">
        <v>368</v>
      </c>
      <c r="B434" s="15" t="s">
        <v>248</v>
      </c>
      <c r="C434" s="15" t="s">
        <v>14</v>
      </c>
      <c r="D434" s="18" t="s">
        <v>367</v>
      </c>
      <c r="E434" s="15" t="s">
        <v>331</v>
      </c>
      <c r="F434" s="16" t="n">
        <f aca="false">'прил 7'!G378</f>
        <v>147.5</v>
      </c>
    </row>
    <row r="435" customFormat="false" ht="15" hidden="false" customHeight="false" outlineLevel="0" collapsed="false">
      <c r="A435" s="21" t="s">
        <v>369</v>
      </c>
      <c r="B435" s="15" t="s">
        <v>248</v>
      </c>
      <c r="C435" s="15" t="s">
        <v>14</v>
      </c>
      <c r="D435" s="18" t="s">
        <v>370</v>
      </c>
      <c r="E435" s="22"/>
      <c r="F435" s="16" t="n">
        <f aca="false">F436</f>
        <v>5044.5</v>
      </c>
    </row>
    <row r="436" customFormat="false" ht="15" hidden="false" customHeight="false" outlineLevel="0" collapsed="false">
      <c r="A436" s="23" t="s">
        <v>63</v>
      </c>
      <c r="B436" s="15" t="s">
        <v>248</v>
      </c>
      <c r="C436" s="15" t="s">
        <v>14</v>
      </c>
      <c r="D436" s="18" t="s">
        <v>370</v>
      </c>
      <c r="E436" s="15" t="n">
        <v>800</v>
      </c>
      <c r="F436" s="16" t="n">
        <f aca="false">F437</f>
        <v>5044.5</v>
      </c>
    </row>
    <row r="437" customFormat="false" ht="45" hidden="false" customHeight="false" outlineLevel="0" collapsed="false">
      <c r="A437" s="23" t="s">
        <v>368</v>
      </c>
      <c r="B437" s="15" t="s">
        <v>248</v>
      </c>
      <c r="C437" s="15" t="s">
        <v>14</v>
      </c>
      <c r="D437" s="18" t="s">
        <v>370</v>
      </c>
      <c r="E437" s="15" t="n">
        <v>810</v>
      </c>
      <c r="F437" s="16" t="n">
        <f aca="false">'прил 7'!G381</f>
        <v>5044.5</v>
      </c>
    </row>
    <row r="438" customFormat="false" ht="15" hidden="false" customHeight="false" outlineLevel="0" collapsed="false">
      <c r="A438" s="23" t="s">
        <v>371</v>
      </c>
      <c r="B438" s="15" t="s">
        <v>248</v>
      </c>
      <c r="C438" s="15" t="s">
        <v>16</v>
      </c>
      <c r="D438" s="15"/>
      <c r="E438" s="15"/>
      <c r="F438" s="16" t="n">
        <f aca="false">F439+F459+F453</f>
        <v>188889.8</v>
      </c>
    </row>
    <row r="439" customFormat="false" ht="30" hidden="false" customHeight="false" outlineLevel="0" collapsed="false">
      <c r="A439" s="17" t="s">
        <v>372</v>
      </c>
      <c r="B439" s="15" t="s">
        <v>248</v>
      </c>
      <c r="C439" s="15" t="s">
        <v>16</v>
      </c>
      <c r="D439" s="18" t="s">
        <v>373</v>
      </c>
      <c r="E439" s="15"/>
      <c r="F439" s="16" t="n">
        <f aca="false">F440+F448</f>
        <v>177489.8</v>
      </c>
    </row>
    <row r="440" customFormat="false" ht="15" hidden="false" customHeight="false" outlineLevel="0" collapsed="false">
      <c r="A440" s="17" t="s">
        <v>374</v>
      </c>
      <c r="B440" s="15" t="s">
        <v>248</v>
      </c>
      <c r="C440" s="15" t="s">
        <v>16</v>
      </c>
      <c r="D440" s="18" t="s">
        <v>375</v>
      </c>
      <c r="E440" s="15"/>
      <c r="F440" s="16" t="n">
        <f aca="false">F441</f>
        <v>175289.8</v>
      </c>
    </row>
    <row r="441" customFormat="false" ht="15" hidden="false" customHeight="false" outlineLevel="0" collapsed="false">
      <c r="A441" s="21" t="s">
        <v>376</v>
      </c>
      <c r="B441" s="15" t="s">
        <v>248</v>
      </c>
      <c r="C441" s="15" t="s">
        <v>16</v>
      </c>
      <c r="D441" s="18" t="s">
        <v>377</v>
      </c>
      <c r="E441" s="15"/>
      <c r="F441" s="16" t="n">
        <f aca="false">F442+F445</f>
        <v>175289.8</v>
      </c>
    </row>
    <row r="442" customFormat="false" ht="30" hidden="false" customHeight="false" outlineLevel="0" collapsed="false">
      <c r="A442" s="21" t="s">
        <v>378</v>
      </c>
      <c r="B442" s="15" t="s">
        <v>248</v>
      </c>
      <c r="C442" s="15" t="s">
        <v>16</v>
      </c>
      <c r="D442" s="18" t="s">
        <v>379</v>
      </c>
      <c r="E442" s="15"/>
      <c r="F442" s="16" t="n">
        <f aca="false">F443</f>
        <v>173536.9</v>
      </c>
    </row>
    <row r="443" customFormat="false" ht="30" hidden="false" customHeight="false" outlineLevel="0" collapsed="false">
      <c r="A443" s="19" t="s">
        <v>380</v>
      </c>
      <c r="B443" s="15" t="s">
        <v>248</v>
      </c>
      <c r="C443" s="15" t="s">
        <v>16</v>
      </c>
      <c r="D443" s="18" t="s">
        <v>379</v>
      </c>
      <c r="E443" s="15" t="s">
        <v>381</v>
      </c>
      <c r="F443" s="16" t="n">
        <f aca="false">F444</f>
        <v>173536.9</v>
      </c>
    </row>
    <row r="444" customFormat="false" ht="15" hidden="false" customHeight="false" outlineLevel="0" collapsed="false">
      <c r="A444" s="19" t="s">
        <v>382</v>
      </c>
      <c r="B444" s="15" t="s">
        <v>248</v>
      </c>
      <c r="C444" s="15" t="s">
        <v>16</v>
      </c>
      <c r="D444" s="18" t="s">
        <v>379</v>
      </c>
      <c r="E444" s="15" t="s">
        <v>383</v>
      </c>
      <c r="F444" s="16" t="n">
        <f aca="false">'прил 7'!G388</f>
        <v>173536.9</v>
      </c>
    </row>
    <row r="445" customFormat="false" ht="30" hidden="false" customHeight="false" outlineLevel="0" collapsed="false">
      <c r="A445" s="21" t="s">
        <v>384</v>
      </c>
      <c r="B445" s="15" t="s">
        <v>248</v>
      </c>
      <c r="C445" s="15" t="s">
        <v>16</v>
      </c>
      <c r="D445" s="18" t="s">
        <v>385</v>
      </c>
      <c r="E445" s="15"/>
      <c r="F445" s="16" t="n">
        <f aca="false">F446</f>
        <v>1752.9</v>
      </c>
    </row>
    <row r="446" customFormat="false" ht="30" hidden="false" customHeight="false" outlineLevel="0" collapsed="false">
      <c r="A446" s="19" t="s">
        <v>380</v>
      </c>
      <c r="B446" s="15" t="s">
        <v>248</v>
      </c>
      <c r="C446" s="15" t="s">
        <v>16</v>
      </c>
      <c r="D446" s="18" t="s">
        <v>385</v>
      </c>
      <c r="E446" s="15" t="s">
        <v>381</v>
      </c>
      <c r="F446" s="16" t="n">
        <f aca="false">F447</f>
        <v>1752.9</v>
      </c>
    </row>
    <row r="447" customFormat="false" ht="15" hidden="false" customHeight="false" outlineLevel="0" collapsed="false">
      <c r="A447" s="19" t="s">
        <v>382</v>
      </c>
      <c r="B447" s="15" t="s">
        <v>248</v>
      </c>
      <c r="C447" s="15" t="s">
        <v>16</v>
      </c>
      <c r="D447" s="18" t="s">
        <v>385</v>
      </c>
      <c r="E447" s="15" t="s">
        <v>383</v>
      </c>
      <c r="F447" s="16" t="n">
        <f aca="false">'прил 7'!G391</f>
        <v>1752.9</v>
      </c>
    </row>
    <row r="448" customFormat="false" ht="30" hidden="false" customHeight="false" outlineLevel="0" collapsed="false">
      <c r="A448" s="17" t="s">
        <v>386</v>
      </c>
      <c r="B448" s="15" t="s">
        <v>248</v>
      </c>
      <c r="C448" s="15" t="s">
        <v>16</v>
      </c>
      <c r="D448" s="18" t="s">
        <v>387</v>
      </c>
      <c r="E448" s="15"/>
      <c r="F448" s="16" t="n">
        <f aca="false">F449</f>
        <v>2200</v>
      </c>
    </row>
    <row r="449" customFormat="false" ht="60" hidden="false" customHeight="false" outlineLevel="0" collapsed="false">
      <c r="A449" s="21" t="s">
        <v>388</v>
      </c>
      <c r="B449" s="15" t="s">
        <v>248</v>
      </c>
      <c r="C449" s="15" t="s">
        <v>16</v>
      </c>
      <c r="D449" s="18" t="s">
        <v>389</v>
      </c>
      <c r="E449" s="22"/>
      <c r="F449" s="16" t="n">
        <f aca="false">F450</f>
        <v>2200</v>
      </c>
    </row>
    <row r="450" customFormat="false" ht="45" hidden="false" customHeight="false" outlineLevel="0" collapsed="false">
      <c r="A450" s="20" t="s">
        <v>390</v>
      </c>
      <c r="B450" s="15" t="s">
        <v>248</v>
      </c>
      <c r="C450" s="15" t="s">
        <v>16</v>
      </c>
      <c r="D450" s="18" t="s">
        <v>391</v>
      </c>
      <c r="E450" s="22"/>
      <c r="F450" s="16" t="n">
        <f aca="false">F451</f>
        <v>2200</v>
      </c>
    </row>
    <row r="451" customFormat="false" ht="30" hidden="false" customHeight="false" outlineLevel="0" collapsed="false">
      <c r="A451" s="19" t="s">
        <v>39</v>
      </c>
      <c r="B451" s="15" t="s">
        <v>248</v>
      </c>
      <c r="C451" s="15" t="s">
        <v>16</v>
      </c>
      <c r="D451" s="18" t="s">
        <v>391</v>
      </c>
      <c r="E451" s="15" t="s">
        <v>40</v>
      </c>
      <c r="F451" s="16" t="n">
        <f aca="false">F452</f>
        <v>2200</v>
      </c>
    </row>
    <row r="452" customFormat="false" ht="30" hidden="false" customHeight="false" outlineLevel="0" collapsed="false">
      <c r="A452" s="19" t="s">
        <v>41</v>
      </c>
      <c r="B452" s="15" t="s">
        <v>248</v>
      </c>
      <c r="C452" s="15" t="s">
        <v>16</v>
      </c>
      <c r="D452" s="18" t="s">
        <v>391</v>
      </c>
      <c r="E452" s="15" t="s">
        <v>42</v>
      </c>
      <c r="F452" s="16" t="n">
        <f aca="false">'прил 7'!G396</f>
        <v>2200</v>
      </c>
    </row>
    <row r="453" customFormat="false" ht="15" hidden="false" customHeight="false" outlineLevel="0" collapsed="false">
      <c r="A453" s="17" t="s">
        <v>53</v>
      </c>
      <c r="B453" s="15" t="s">
        <v>248</v>
      </c>
      <c r="C453" s="15" t="s">
        <v>16</v>
      </c>
      <c r="D453" s="18" t="s">
        <v>54</v>
      </c>
      <c r="E453" s="15"/>
      <c r="F453" s="16" t="n">
        <f aca="false">F454</f>
        <v>8400</v>
      </c>
    </row>
    <row r="454" customFormat="false" ht="15" hidden="false" customHeight="false" outlineLevel="0" collapsed="false">
      <c r="A454" s="17" t="s">
        <v>55</v>
      </c>
      <c r="B454" s="15" t="s">
        <v>248</v>
      </c>
      <c r="C454" s="15" t="s">
        <v>16</v>
      </c>
      <c r="D454" s="18" t="s">
        <v>56</v>
      </c>
      <c r="E454" s="15"/>
      <c r="F454" s="16" t="n">
        <f aca="false">F455</f>
        <v>8400</v>
      </c>
    </row>
    <row r="455" customFormat="false" ht="45" hidden="false" customHeight="false" outlineLevel="0" collapsed="false">
      <c r="A455" s="21" t="s">
        <v>57</v>
      </c>
      <c r="B455" s="15" t="s">
        <v>248</v>
      </c>
      <c r="C455" s="15" t="s">
        <v>16</v>
      </c>
      <c r="D455" s="18" t="s">
        <v>58</v>
      </c>
      <c r="E455" s="15"/>
      <c r="F455" s="16" t="n">
        <f aca="false">F456</f>
        <v>8400</v>
      </c>
    </row>
    <row r="456" customFormat="false" ht="75" hidden="false" customHeight="false" outlineLevel="0" collapsed="false">
      <c r="A456" s="21" t="s">
        <v>59</v>
      </c>
      <c r="B456" s="15" t="s">
        <v>248</v>
      </c>
      <c r="C456" s="15" t="s">
        <v>16</v>
      </c>
      <c r="D456" s="18" t="s">
        <v>60</v>
      </c>
      <c r="E456" s="15"/>
      <c r="F456" s="16" t="n">
        <f aca="false">F457</f>
        <v>8400</v>
      </c>
    </row>
    <row r="457" customFormat="false" ht="30" hidden="false" customHeight="false" outlineLevel="0" collapsed="false">
      <c r="A457" s="19" t="s">
        <v>39</v>
      </c>
      <c r="B457" s="15" t="s">
        <v>248</v>
      </c>
      <c r="C457" s="15" t="s">
        <v>16</v>
      </c>
      <c r="D457" s="18" t="s">
        <v>60</v>
      </c>
      <c r="E457" s="15" t="s">
        <v>40</v>
      </c>
      <c r="F457" s="16" t="n">
        <f aca="false">F458</f>
        <v>8400</v>
      </c>
    </row>
    <row r="458" customFormat="false" ht="30" hidden="false" customHeight="false" outlineLevel="0" collapsed="false">
      <c r="A458" s="19" t="s">
        <v>41</v>
      </c>
      <c r="B458" s="15" t="s">
        <v>248</v>
      </c>
      <c r="C458" s="15" t="s">
        <v>16</v>
      </c>
      <c r="D458" s="18" t="s">
        <v>60</v>
      </c>
      <c r="E458" s="15" t="s">
        <v>42</v>
      </c>
      <c r="F458" s="16" t="n">
        <f aca="false">'прил 7'!G402</f>
        <v>8400</v>
      </c>
    </row>
    <row r="459" customFormat="false" ht="30" hidden="false" customHeight="false" outlineLevel="0" collapsed="false">
      <c r="A459" s="17" t="s">
        <v>276</v>
      </c>
      <c r="B459" s="15" t="s">
        <v>248</v>
      </c>
      <c r="C459" s="15" t="s">
        <v>16</v>
      </c>
      <c r="D459" s="18" t="s">
        <v>277</v>
      </c>
      <c r="E459" s="15"/>
      <c r="F459" s="16" t="n">
        <f aca="false">F460</f>
        <v>3000</v>
      </c>
    </row>
    <row r="460" customFormat="false" ht="15" hidden="false" customHeight="false" outlineLevel="0" collapsed="false">
      <c r="A460" s="17" t="s">
        <v>278</v>
      </c>
      <c r="B460" s="15" t="s">
        <v>248</v>
      </c>
      <c r="C460" s="15" t="s">
        <v>16</v>
      </c>
      <c r="D460" s="18" t="s">
        <v>279</v>
      </c>
      <c r="E460" s="15"/>
      <c r="F460" s="16" t="n">
        <f aca="false">F461</f>
        <v>3000</v>
      </c>
    </row>
    <row r="461" customFormat="false" ht="30" hidden="false" customHeight="false" outlineLevel="0" collapsed="false">
      <c r="A461" s="21" t="s">
        <v>280</v>
      </c>
      <c r="B461" s="15" t="s">
        <v>248</v>
      </c>
      <c r="C461" s="15" t="s">
        <v>16</v>
      </c>
      <c r="D461" s="18" t="s">
        <v>281</v>
      </c>
      <c r="E461" s="15"/>
      <c r="F461" s="16" t="n">
        <f aca="false">F462</f>
        <v>3000</v>
      </c>
    </row>
    <row r="462" customFormat="false" ht="30" hidden="false" customHeight="false" outlineLevel="0" collapsed="false">
      <c r="A462" s="21" t="s">
        <v>392</v>
      </c>
      <c r="B462" s="15" t="s">
        <v>248</v>
      </c>
      <c r="C462" s="15" t="s">
        <v>16</v>
      </c>
      <c r="D462" s="18" t="s">
        <v>393</v>
      </c>
      <c r="E462" s="15"/>
      <c r="F462" s="16" t="n">
        <f aca="false">F463</f>
        <v>3000</v>
      </c>
    </row>
    <row r="463" customFormat="false" ht="30" hidden="false" customHeight="false" outlineLevel="0" collapsed="false">
      <c r="A463" s="19" t="s">
        <v>163</v>
      </c>
      <c r="B463" s="15" t="s">
        <v>248</v>
      </c>
      <c r="C463" s="15" t="s">
        <v>16</v>
      </c>
      <c r="D463" s="18" t="s">
        <v>393</v>
      </c>
      <c r="E463" s="15" t="s">
        <v>164</v>
      </c>
      <c r="F463" s="16" t="n">
        <f aca="false">F464</f>
        <v>3000</v>
      </c>
    </row>
    <row r="464" customFormat="false" ht="15" hidden="false" customHeight="false" outlineLevel="0" collapsed="false">
      <c r="A464" s="19" t="s">
        <v>165</v>
      </c>
      <c r="B464" s="15" t="s">
        <v>248</v>
      </c>
      <c r="C464" s="15" t="s">
        <v>16</v>
      </c>
      <c r="D464" s="18" t="s">
        <v>393</v>
      </c>
      <c r="E464" s="15" t="s">
        <v>166</v>
      </c>
      <c r="F464" s="16" t="n">
        <f aca="false">'прил 7'!G408</f>
        <v>3000</v>
      </c>
    </row>
    <row r="465" customFormat="false" ht="15" hidden="false" customHeight="false" outlineLevel="0" collapsed="false">
      <c r="A465" s="14" t="s">
        <v>394</v>
      </c>
      <c r="B465" s="15" t="s">
        <v>248</v>
      </c>
      <c r="C465" s="15" t="s">
        <v>30</v>
      </c>
      <c r="D465" s="15"/>
      <c r="E465" s="15"/>
      <c r="F465" s="16" t="n">
        <f aca="false">F475+F480+F466</f>
        <v>124431.4</v>
      </c>
    </row>
    <row r="466" customFormat="false" ht="30" hidden="false" customHeight="false" outlineLevel="0" collapsed="false">
      <c r="A466" s="17" t="s">
        <v>115</v>
      </c>
      <c r="B466" s="15" t="s">
        <v>248</v>
      </c>
      <c r="C466" s="15" t="s">
        <v>30</v>
      </c>
      <c r="D466" s="18" t="s">
        <v>116</v>
      </c>
      <c r="E466" s="15"/>
      <c r="F466" s="16" t="n">
        <f aca="false">F467</f>
        <v>6052</v>
      </c>
    </row>
    <row r="467" customFormat="false" ht="30" hidden="false" customHeight="false" outlineLevel="0" collapsed="false">
      <c r="A467" s="17" t="s">
        <v>117</v>
      </c>
      <c r="B467" s="15" t="s">
        <v>248</v>
      </c>
      <c r="C467" s="15" t="s">
        <v>30</v>
      </c>
      <c r="D467" s="18" t="s">
        <v>118</v>
      </c>
      <c r="E467" s="15"/>
      <c r="F467" s="16" t="n">
        <f aca="false">F468</f>
        <v>6052</v>
      </c>
    </row>
    <row r="468" customFormat="false" ht="30" hidden="false" customHeight="false" outlineLevel="0" collapsed="false">
      <c r="A468" s="21" t="s">
        <v>395</v>
      </c>
      <c r="B468" s="15" t="s">
        <v>248</v>
      </c>
      <c r="C468" s="15" t="s">
        <v>30</v>
      </c>
      <c r="D468" s="18" t="s">
        <v>396</v>
      </c>
      <c r="E468" s="15"/>
      <c r="F468" s="16" t="n">
        <f aca="false">F469+F472</f>
        <v>6052</v>
      </c>
    </row>
    <row r="469" customFormat="false" ht="15" hidden="false" customHeight="false" outlineLevel="0" collapsed="false">
      <c r="A469" s="40" t="s">
        <v>397</v>
      </c>
      <c r="B469" s="15" t="s">
        <v>248</v>
      </c>
      <c r="C469" s="15" t="s">
        <v>30</v>
      </c>
      <c r="D469" s="18" t="s">
        <v>398</v>
      </c>
      <c r="E469" s="15"/>
      <c r="F469" s="16" t="n">
        <f aca="false">F470</f>
        <v>5010</v>
      </c>
    </row>
    <row r="470" customFormat="false" ht="30" hidden="false" customHeight="false" outlineLevel="0" collapsed="false">
      <c r="A470" s="19" t="s">
        <v>39</v>
      </c>
      <c r="B470" s="15" t="s">
        <v>248</v>
      </c>
      <c r="C470" s="15" t="s">
        <v>30</v>
      </c>
      <c r="D470" s="18" t="s">
        <v>398</v>
      </c>
      <c r="E470" s="15" t="s">
        <v>40</v>
      </c>
      <c r="F470" s="16" t="n">
        <f aca="false">F471</f>
        <v>5010</v>
      </c>
    </row>
    <row r="471" customFormat="false" ht="30" hidden="false" customHeight="false" outlineLevel="0" collapsed="false">
      <c r="A471" s="19" t="s">
        <v>41</v>
      </c>
      <c r="B471" s="15" t="s">
        <v>248</v>
      </c>
      <c r="C471" s="15" t="s">
        <v>30</v>
      </c>
      <c r="D471" s="18" t="s">
        <v>398</v>
      </c>
      <c r="E471" s="15" t="s">
        <v>42</v>
      </c>
      <c r="F471" s="16" t="n">
        <f aca="false">'прил 7'!G415</f>
        <v>5010</v>
      </c>
    </row>
    <row r="472" customFormat="false" ht="15" hidden="false" customHeight="false" outlineLevel="0" collapsed="false">
      <c r="A472" s="41" t="s">
        <v>399</v>
      </c>
      <c r="B472" s="15" t="s">
        <v>248</v>
      </c>
      <c r="C472" s="15" t="s">
        <v>30</v>
      </c>
      <c r="D472" s="15" t="s">
        <v>400</v>
      </c>
      <c r="E472" s="15"/>
      <c r="F472" s="16" t="n">
        <f aca="false">F473</f>
        <v>1042</v>
      </c>
    </row>
    <row r="473" customFormat="false" ht="30" hidden="false" customHeight="false" outlineLevel="0" collapsed="false">
      <c r="A473" s="19" t="s">
        <v>39</v>
      </c>
      <c r="B473" s="15" t="s">
        <v>248</v>
      </c>
      <c r="C473" s="15" t="s">
        <v>30</v>
      </c>
      <c r="D473" s="15" t="s">
        <v>400</v>
      </c>
      <c r="E473" s="15" t="s">
        <v>40</v>
      </c>
      <c r="F473" s="16" t="n">
        <f aca="false">F474</f>
        <v>1042</v>
      </c>
    </row>
    <row r="474" customFormat="false" ht="30" hidden="false" customHeight="false" outlineLevel="0" collapsed="false">
      <c r="A474" s="19" t="s">
        <v>41</v>
      </c>
      <c r="B474" s="15" t="s">
        <v>248</v>
      </c>
      <c r="C474" s="15" t="s">
        <v>30</v>
      </c>
      <c r="D474" s="15" t="s">
        <v>400</v>
      </c>
      <c r="E474" s="15" t="s">
        <v>42</v>
      </c>
      <c r="F474" s="16" t="n">
        <f aca="false">'прил 7'!G418</f>
        <v>1042</v>
      </c>
    </row>
    <row r="475" customFormat="false" ht="45" hidden="false" customHeight="false" outlineLevel="0" collapsed="false">
      <c r="A475" s="17" t="s">
        <v>67</v>
      </c>
      <c r="B475" s="15" t="s">
        <v>248</v>
      </c>
      <c r="C475" s="15" t="s">
        <v>30</v>
      </c>
      <c r="D475" s="18" t="s">
        <v>68</v>
      </c>
      <c r="E475" s="15"/>
      <c r="F475" s="16" t="n">
        <f aca="false">F476</f>
        <v>165</v>
      </c>
    </row>
    <row r="476" customFormat="false" ht="30" hidden="false" customHeight="false" outlineLevel="0" collapsed="false">
      <c r="A476" s="20" t="s">
        <v>75</v>
      </c>
      <c r="B476" s="15" t="s">
        <v>248</v>
      </c>
      <c r="C476" s="15" t="s">
        <v>30</v>
      </c>
      <c r="D476" s="18" t="s">
        <v>76</v>
      </c>
      <c r="E476" s="16"/>
      <c r="F476" s="16" t="n">
        <f aca="false">F477</f>
        <v>165</v>
      </c>
    </row>
    <row r="477" customFormat="false" ht="60" hidden="false" customHeight="false" outlineLevel="0" collapsed="false">
      <c r="A477" s="25" t="s">
        <v>77</v>
      </c>
      <c r="B477" s="15" t="s">
        <v>248</v>
      </c>
      <c r="C477" s="15" t="s">
        <v>30</v>
      </c>
      <c r="D477" s="18" t="s">
        <v>78</v>
      </c>
      <c r="E477" s="16"/>
      <c r="F477" s="16" t="n">
        <f aca="false">F478</f>
        <v>165</v>
      </c>
    </row>
    <row r="478" customFormat="false" ht="30" hidden="false" customHeight="false" outlineLevel="0" collapsed="false">
      <c r="A478" s="19" t="s">
        <v>39</v>
      </c>
      <c r="B478" s="15" t="s">
        <v>248</v>
      </c>
      <c r="C478" s="15" t="s">
        <v>30</v>
      </c>
      <c r="D478" s="18" t="s">
        <v>78</v>
      </c>
      <c r="E478" s="15" t="n">
        <v>200</v>
      </c>
      <c r="F478" s="16" t="n">
        <f aca="false">F479</f>
        <v>165</v>
      </c>
    </row>
    <row r="479" customFormat="false" ht="30" hidden="false" customHeight="false" outlineLevel="0" collapsed="false">
      <c r="A479" s="19" t="s">
        <v>41</v>
      </c>
      <c r="B479" s="15" t="s">
        <v>248</v>
      </c>
      <c r="C479" s="15" t="s">
        <v>30</v>
      </c>
      <c r="D479" s="18" t="s">
        <v>78</v>
      </c>
      <c r="E479" s="15" t="n">
        <v>240</v>
      </c>
      <c r="F479" s="16" t="n">
        <f aca="false">'прил 7'!G423</f>
        <v>165</v>
      </c>
    </row>
    <row r="480" customFormat="false" ht="30" hidden="false" customHeight="false" outlineLevel="0" collapsed="false">
      <c r="A480" s="17" t="s">
        <v>276</v>
      </c>
      <c r="B480" s="15" t="s">
        <v>248</v>
      </c>
      <c r="C480" s="15" t="s">
        <v>30</v>
      </c>
      <c r="D480" s="18" t="s">
        <v>277</v>
      </c>
      <c r="E480" s="15"/>
      <c r="F480" s="16" t="n">
        <f aca="false">F481+F508</f>
        <v>118214.4</v>
      </c>
    </row>
    <row r="481" customFormat="false" ht="15" hidden="false" customHeight="false" outlineLevel="0" collapsed="false">
      <c r="A481" s="17" t="s">
        <v>278</v>
      </c>
      <c r="B481" s="15" t="s">
        <v>248</v>
      </c>
      <c r="C481" s="15" t="s">
        <v>30</v>
      </c>
      <c r="D481" s="18" t="s">
        <v>279</v>
      </c>
      <c r="E481" s="15"/>
      <c r="F481" s="16" t="n">
        <f aca="false">F482+F492</f>
        <v>62249.4</v>
      </c>
    </row>
    <row r="482" customFormat="false" ht="30" hidden="false" customHeight="false" outlineLevel="0" collapsed="false">
      <c r="A482" s="21" t="s">
        <v>401</v>
      </c>
      <c r="B482" s="15" t="s">
        <v>248</v>
      </c>
      <c r="C482" s="15" t="s">
        <v>30</v>
      </c>
      <c r="D482" s="18" t="s">
        <v>402</v>
      </c>
      <c r="E482" s="15"/>
      <c r="F482" s="16" t="n">
        <f aca="false">F483+F486+F489</f>
        <v>31583.2</v>
      </c>
    </row>
    <row r="483" customFormat="false" ht="15" hidden="false" customHeight="false" outlineLevel="0" collapsed="false">
      <c r="A483" s="21" t="s">
        <v>403</v>
      </c>
      <c r="B483" s="15" t="s">
        <v>248</v>
      </c>
      <c r="C483" s="15" t="s">
        <v>30</v>
      </c>
      <c r="D483" s="18" t="s">
        <v>404</v>
      </c>
      <c r="E483" s="15"/>
      <c r="F483" s="16" t="n">
        <f aca="false">F484</f>
        <v>1200</v>
      </c>
    </row>
    <row r="484" customFormat="false" ht="30" hidden="false" customHeight="false" outlineLevel="0" collapsed="false">
      <c r="A484" s="19" t="s">
        <v>163</v>
      </c>
      <c r="B484" s="15" t="s">
        <v>248</v>
      </c>
      <c r="C484" s="15" t="s">
        <v>30</v>
      </c>
      <c r="D484" s="18" t="s">
        <v>404</v>
      </c>
      <c r="E484" s="15" t="s">
        <v>164</v>
      </c>
      <c r="F484" s="16" t="n">
        <f aca="false">F485</f>
        <v>1200</v>
      </c>
    </row>
    <row r="485" customFormat="false" ht="15" hidden="false" customHeight="false" outlineLevel="0" collapsed="false">
      <c r="A485" s="19" t="s">
        <v>165</v>
      </c>
      <c r="B485" s="15" t="s">
        <v>248</v>
      </c>
      <c r="C485" s="15" t="s">
        <v>30</v>
      </c>
      <c r="D485" s="18" t="s">
        <v>404</v>
      </c>
      <c r="E485" s="15" t="s">
        <v>166</v>
      </c>
      <c r="F485" s="16" t="n">
        <f aca="false">'прил 7'!G429</f>
        <v>1200</v>
      </c>
    </row>
    <row r="486" customFormat="false" ht="30" hidden="false" customHeight="false" outlineLevel="0" collapsed="false">
      <c r="A486" s="21" t="s">
        <v>405</v>
      </c>
      <c r="B486" s="15" t="s">
        <v>248</v>
      </c>
      <c r="C486" s="15" t="s">
        <v>30</v>
      </c>
      <c r="D486" s="18" t="s">
        <v>406</v>
      </c>
      <c r="E486" s="15"/>
      <c r="F486" s="16" t="n">
        <f aca="false">F487</f>
        <v>17000</v>
      </c>
    </row>
    <row r="487" customFormat="false" ht="30" hidden="false" customHeight="false" outlineLevel="0" collapsed="false">
      <c r="A487" s="19" t="s">
        <v>163</v>
      </c>
      <c r="B487" s="15" t="s">
        <v>248</v>
      </c>
      <c r="C487" s="15" t="s">
        <v>30</v>
      </c>
      <c r="D487" s="18" t="s">
        <v>406</v>
      </c>
      <c r="E487" s="15" t="s">
        <v>164</v>
      </c>
      <c r="F487" s="16" t="n">
        <f aca="false">F488</f>
        <v>17000</v>
      </c>
    </row>
    <row r="488" customFormat="false" ht="15" hidden="false" customHeight="false" outlineLevel="0" collapsed="false">
      <c r="A488" s="19" t="s">
        <v>165</v>
      </c>
      <c r="B488" s="15" t="s">
        <v>248</v>
      </c>
      <c r="C488" s="15" t="s">
        <v>30</v>
      </c>
      <c r="D488" s="18" t="s">
        <v>406</v>
      </c>
      <c r="E488" s="15" t="s">
        <v>166</v>
      </c>
      <c r="F488" s="16" t="n">
        <f aca="false">'прил 7'!G432</f>
        <v>17000</v>
      </c>
    </row>
    <row r="489" customFormat="false" ht="30" hidden="false" customHeight="false" outlineLevel="0" collapsed="false">
      <c r="A489" s="21" t="s">
        <v>407</v>
      </c>
      <c r="B489" s="15" t="s">
        <v>248</v>
      </c>
      <c r="C489" s="15" t="s">
        <v>30</v>
      </c>
      <c r="D489" s="18" t="s">
        <v>408</v>
      </c>
      <c r="E489" s="15"/>
      <c r="F489" s="16" t="n">
        <f aca="false">F490</f>
        <v>13383.2</v>
      </c>
    </row>
    <row r="490" customFormat="false" ht="30" hidden="false" customHeight="false" outlineLevel="0" collapsed="false">
      <c r="A490" s="19" t="s">
        <v>163</v>
      </c>
      <c r="B490" s="15" t="s">
        <v>248</v>
      </c>
      <c r="C490" s="15" t="s">
        <v>30</v>
      </c>
      <c r="D490" s="18" t="s">
        <v>408</v>
      </c>
      <c r="E490" s="15" t="s">
        <v>164</v>
      </c>
      <c r="F490" s="16" t="n">
        <f aca="false">F491</f>
        <v>13383.2</v>
      </c>
    </row>
    <row r="491" customFormat="false" ht="15" hidden="false" customHeight="false" outlineLevel="0" collapsed="false">
      <c r="A491" s="19" t="s">
        <v>165</v>
      </c>
      <c r="B491" s="15" t="s">
        <v>248</v>
      </c>
      <c r="C491" s="15" t="s">
        <v>30</v>
      </c>
      <c r="D491" s="18" t="s">
        <v>408</v>
      </c>
      <c r="E491" s="15" t="s">
        <v>166</v>
      </c>
      <c r="F491" s="16" t="n">
        <f aca="false">'прил 7'!G435</f>
        <v>13383.2</v>
      </c>
    </row>
    <row r="492" customFormat="false" ht="30" hidden="false" customHeight="false" outlineLevel="0" collapsed="false">
      <c r="A492" s="21" t="s">
        <v>280</v>
      </c>
      <c r="B492" s="15" t="s">
        <v>248</v>
      </c>
      <c r="C492" s="15" t="s">
        <v>30</v>
      </c>
      <c r="D492" s="18" t="s">
        <v>281</v>
      </c>
      <c r="E492" s="15"/>
      <c r="F492" s="16" t="n">
        <f aca="false">F496+F499+F505+F493+F502</f>
        <v>30666.2</v>
      </c>
    </row>
    <row r="493" customFormat="false" ht="30" hidden="false" customHeight="false" outlineLevel="0" collapsed="false">
      <c r="A493" s="21" t="s">
        <v>409</v>
      </c>
      <c r="B493" s="15" t="s">
        <v>248</v>
      </c>
      <c r="C493" s="15" t="s">
        <v>30</v>
      </c>
      <c r="D493" s="18" t="s">
        <v>410</v>
      </c>
      <c r="E493" s="15"/>
      <c r="F493" s="16" t="n">
        <f aca="false">F494</f>
        <v>12000</v>
      </c>
    </row>
    <row r="494" customFormat="false" ht="30" hidden="false" customHeight="false" outlineLevel="0" collapsed="false">
      <c r="A494" s="19" t="s">
        <v>163</v>
      </c>
      <c r="B494" s="15" t="s">
        <v>248</v>
      </c>
      <c r="C494" s="15" t="s">
        <v>30</v>
      </c>
      <c r="D494" s="18" t="s">
        <v>410</v>
      </c>
      <c r="E494" s="15" t="s">
        <v>164</v>
      </c>
      <c r="F494" s="16" t="n">
        <f aca="false">F495</f>
        <v>12000</v>
      </c>
    </row>
    <row r="495" customFormat="false" ht="15" hidden="false" customHeight="false" outlineLevel="0" collapsed="false">
      <c r="A495" s="19" t="s">
        <v>165</v>
      </c>
      <c r="B495" s="15" t="s">
        <v>248</v>
      </c>
      <c r="C495" s="15" t="s">
        <v>30</v>
      </c>
      <c r="D495" s="18" t="s">
        <v>410</v>
      </c>
      <c r="E495" s="15" t="s">
        <v>166</v>
      </c>
      <c r="F495" s="16" t="n">
        <f aca="false">'прил 7'!G439</f>
        <v>12000</v>
      </c>
    </row>
    <row r="496" customFormat="false" ht="45" hidden="false" customHeight="false" outlineLevel="0" collapsed="false">
      <c r="A496" s="21" t="s">
        <v>411</v>
      </c>
      <c r="B496" s="15" t="s">
        <v>248</v>
      </c>
      <c r="C496" s="15" t="s">
        <v>30</v>
      </c>
      <c r="D496" s="18" t="s">
        <v>412</v>
      </c>
      <c r="E496" s="15"/>
      <c r="F496" s="16" t="n">
        <f aca="false">F497</f>
        <v>162.7</v>
      </c>
    </row>
    <row r="497" customFormat="false" ht="30" hidden="false" customHeight="false" outlineLevel="0" collapsed="false">
      <c r="A497" s="19" t="s">
        <v>163</v>
      </c>
      <c r="B497" s="15" t="s">
        <v>248</v>
      </c>
      <c r="C497" s="15" t="s">
        <v>30</v>
      </c>
      <c r="D497" s="18" t="s">
        <v>412</v>
      </c>
      <c r="E497" s="15" t="s">
        <v>164</v>
      </c>
      <c r="F497" s="16" t="n">
        <f aca="false">F498</f>
        <v>162.7</v>
      </c>
    </row>
    <row r="498" customFormat="false" ht="15" hidden="false" customHeight="false" outlineLevel="0" collapsed="false">
      <c r="A498" s="19" t="s">
        <v>165</v>
      </c>
      <c r="B498" s="15" t="s">
        <v>248</v>
      </c>
      <c r="C498" s="15" t="s">
        <v>30</v>
      </c>
      <c r="D498" s="18" t="s">
        <v>412</v>
      </c>
      <c r="E498" s="15" t="s">
        <v>166</v>
      </c>
      <c r="F498" s="16" t="n">
        <f aca="false">'прил 7'!G442</f>
        <v>162.7</v>
      </c>
    </row>
    <row r="499" customFormat="false" ht="45" hidden="false" customHeight="false" outlineLevel="0" collapsed="false">
      <c r="A499" s="21" t="s">
        <v>413</v>
      </c>
      <c r="B499" s="15" t="s">
        <v>248</v>
      </c>
      <c r="C499" s="15" t="s">
        <v>30</v>
      </c>
      <c r="D499" s="18" t="s">
        <v>414</v>
      </c>
      <c r="E499" s="15"/>
      <c r="F499" s="16" t="n">
        <f aca="false">F500</f>
        <v>2278.5</v>
      </c>
    </row>
    <row r="500" customFormat="false" ht="30" hidden="false" customHeight="false" outlineLevel="0" collapsed="false">
      <c r="A500" s="19" t="s">
        <v>39</v>
      </c>
      <c r="B500" s="15" t="s">
        <v>248</v>
      </c>
      <c r="C500" s="15" t="s">
        <v>30</v>
      </c>
      <c r="D500" s="18" t="s">
        <v>414</v>
      </c>
      <c r="E500" s="15" t="s">
        <v>40</v>
      </c>
      <c r="F500" s="16" t="n">
        <f aca="false">F501</f>
        <v>2278.5</v>
      </c>
    </row>
    <row r="501" customFormat="false" ht="30" hidden="false" customHeight="false" outlineLevel="0" collapsed="false">
      <c r="A501" s="19" t="s">
        <v>41</v>
      </c>
      <c r="B501" s="15" t="s">
        <v>248</v>
      </c>
      <c r="C501" s="15" t="s">
        <v>30</v>
      </c>
      <c r="D501" s="18" t="s">
        <v>414</v>
      </c>
      <c r="E501" s="15" t="s">
        <v>42</v>
      </c>
      <c r="F501" s="16" t="n">
        <f aca="false">'прил 7'!G445</f>
        <v>2278.5</v>
      </c>
    </row>
    <row r="502" customFormat="false" ht="45" hidden="false" customHeight="false" outlineLevel="0" collapsed="false">
      <c r="A502" s="21" t="s">
        <v>415</v>
      </c>
      <c r="B502" s="15" t="s">
        <v>248</v>
      </c>
      <c r="C502" s="15" t="s">
        <v>30</v>
      </c>
      <c r="D502" s="18" t="s">
        <v>416</v>
      </c>
      <c r="E502" s="15"/>
      <c r="F502" s="16" t="n">
        <f aca="false">F503</f>
        <v>121.2</v>
      </c>
    </row>
    <row r="503" customFormat="false" ht="30" hidden="false" customHeight="false" outlineLevel="0" collapsed="false">
      <c r="A503" s="19" t="s">
        <v>163</v>
      </c>
      <c r="B503" s="15" t="s">
        <v>248</v>
      </c>
      <c r="C503" s="15" t="s">
        <v>30</v>
      </c>
      <c r="D503" s="18" t="s">
        <v>416</v>
      </c>
      <c r="E503" s="15" t="s">
        <v>164</v>
      </c>
      <c r="F503" s="16" t="n">
        <f aca="false">F504</f>
        <v>121.2</v>
      </c>
    </row>
    <row r="504" customFormat="false" ht="15" hidden="false" customHeight="false" outlineLevel="0" collapsed="false">
      <c r="A504" s="19" t="s">
        <v>165</v>
      </c>
      <c r="B504" s="15" t="s">
        <v>248</v>
      </c>
      <c r="C504" s="15" t="s">
        <v>30</v>
      </c>
      <c r="D504" s="18" t="s">
        <v>416</v>
      </c>
      <c r="E504" s="15" t="s">
        <v>166</v>
      </c>
      <c r="F504" s="16" t="n">
        <f aca="false">'прил 7'!G448</f>
        <v>121.2</v>
      </c>
    </row>
    <row r="505" customFormat="false" ht="45" hidden="false" customHeight="false" outlineLevel="0" collapsed="false">
      <c r="A505" s="21" t="s">
        <v>417</v>
      </c>
      <c r="B505" s="15" t="s">
        <v>248</v>
      </c>
      <c r="C505" s="15" t="s">
        <v>30</v>
      </c>
      <c r="D505" s="18" t="s">
        <v>418</v>
      </c>
      <c r="E505" s="22"/>
      <c r="F505" s="37" t="n">
        <f aca="false">F506</f>
        <v>16103.8</v>
      </c>
    </row>
    <row r="506" customFormat="false" ht="30" hidden="false" customHeight="false" outlineLevel="0" collapsed="false">
      <c r="A506" s="19" t="s">
        <v>39</v>
      </c>
      <c r="B506" s="15" t="s">
        <v>248</v>
      </c>
      <c r="C506" s="15" t="s">
        <v>30</v>
      </c>
      <c r="D506" s="18" t="s">
        <v>418</v>
      </c>
      <c r="E506" s="22" t="n">
        <v>200</v>
      </c>
      <c r="F506" s="37" t="n">
        <f aca="false">F507</f>
        <v>16103.8</v>
      </c>
    </row>
    <row r="507" customFormat="false" ht="30" hidden="false" customHeight="false" outlineLevel="0" collapsed="false">
      <c r="A507" s="19" t="s">
        <v>41</v>
      </c>
      <c r="B507" s="15" t="s">
        <v>248</v>
      </c>
      <c r="C507" s="15" t="s">
        <v>30</v>
      </c>
      <c r="D507" s="18" t="s">
        <v>418</v>
      </c>
      <c r="E507" s="22" t="n">
        <v>240</v>
      </c>
      <c r="F507" s="37" t="n">
        <f aca="false">'прил 7'!G451</f>
        <v>16103.8</v>
      </c>
    </row>
    <row r="508" customFormat="false" ht="15" hidden="false" customHeight="false" outlineLevel="0" collapsed="false">
      <c r="A508" s="17" t="s">
        <v>284</v>
      </c>
      <c r="B508" s="15" t="s">
        <v>248</v>
      </c>
      <c r="C508" s="15" t="s">
        <v>30</v>
      </c>
      <c r="D508" s="18" t="s">
        <v>285</v>
      </c>
      <c r="E508" s="22"/>
      <c r="F508" s="16" t="n">
        <f aca="false">F509</f>
        <v>55965</v>
      </c>
    </row>
    <row r="509" customFormat="false" ht="30" hidden="false" customHeight="false" outlineLevel="0" collapsed="false">
      <c r="A509" s="21" t="s">
        <v>286</v>
      </c>
      <c r="B509" s="15" t="s">
        <v>248</v>
      </c>
      <c r="C509" s="15" t="s">
        <v>30</v>
      </c>
      <c r="D509" s="18" t="s">
        <v>287</v>
      </c>
      <c r="E509" s="22"/>
      <c r="F509" s="16" t="n">
        <f aca="false">F510+F513+F516+F519+F522</f>
        <v>55965</v>
      </c>
    </row>
    <row r="510" customFormat="false" ht="15" hidden="false" customHeight="false" outlineLevel="0" collapsed="false">
      <c r="A510" s="21" t="s">
        <v>419</v>
      </c>
      <c r="B510" s="15" t="s">
        <v>248</v>
      </c>
      <c r="C510" s="15" t="s">
        <v>30</v>
      </c>
      <c r="D510" s="18" t="s">
        <v>420</v>
      </c>
      <c r="E510" s="22"/>
      <c r="F510" s="16" t="n">
        <f aca="false">F511</f>
        <v>11000</v>
      </c>
    </row>
    <row r="511" customFormat="false" ht="30" hidden="false" customHeight="false" outlineLevel="0" collapsed="false">
      <c r="A511" s="19" t="s">
        <v>163</v>
      </c>
      <c r="B511" s="15" t="s">
        <v>248</v>
      </c>
      <c r="C511" s="15" t="s">
        <v>30</v>
      </c>
      <c r="D511" s="18" t="s">
        <v>420</v>
      </c>
      <c r="E511" s="15" t="s">
        <v>164</v>
      </c>
      <c r="F511" s="16" t="n">
        <f aca="false">F512</f>
        <v>11000</v>
      </c>
    </row>
    <row r="512" customFormat="false" ht="15" hidden="false" customHeight="false" outlineLevel="0" collapsed="false">
      <c r="A512" s="19" t="s">
        <v>165</v>
      </c>
      <c r="B512" s="15" t="s">
        <v>248</v>
      </c>
      <c r="C512" s="15" t="s">
        <v>30</v>
      </c>
      <c r="D512" s="18" t="s">
        <v>420</v>
      </c>
      <c r="E512" s="15" t="s">
        <v>166</v>
      </c>
      <c r="F512" s="16" t="n">
        <f aca="false">'прил 7'!G456</f>
        <v>11000</v>
      </c>
    </row>
    <row r="513" customFormat="false" ht="30" hidden="false" customHeight="false" outlineLevel="0" collapsed="false">
      <c r="A513" s="19" t="s">
        <v>421</v>
      </c>
      <c r="B513" s="15" t="s">
        <v>248</v>
      </c>
      <c r="C513" s="15" t="s">
        <v>30</v>
      </c>
      <c r="D513" s="18" t="s">
        <v>422</v>
      </c>
      <c r="E513" s="15"/>
      <c r="F513" s="16" t="n">
        <f aca="false">F514</f>
        <v>10500</v>
      </c>
    </row>
    <row r="514" customFormat="false" ht="30" hidden="false" customHeight="false" outlineLevel="0" collapsed="false">
      <c r="A514" s="19" t="s">
        <v>163</v>
      </c>
      <c r="B514" s="15" t="s">
        <v>248</v>
      </c>
      <c r="C514" s="15" t="s">
        <v>30</v>
      </c>
      <c r="D514" s="18" t="s">
        <v>422</v>
      </c>
      <c r="E514" s="15" t="s">
        <v>164</v>
      </c>
      <c r="F514" s="16" t="n">
        <f aca="false">F515</f>
        <v>10500</v>
      </c>
    </row>
    <row r="515" customFormat="false" ht="15" hidden="false" customHeight="false" outlineLevel="0" collapsed="false">
      <c r="A515" s="19" t="s">
        <v>165</v>
      </c>
      <c r="B515" s="15" t="s">
        <v>248</v>
      </c>
      <c r="C515" s="15" t="s">
        <v>30</v>
      </c>
      <c r="D515" s="18" t="s">
        <v>422</v>
      </c>
      <c r="E515" s="15" t="s">
        <v>166</v>
      </c>
      <c r="F515" s="16" t="n">
        <f aca="false">'прил 7'!G459</f>
        <v>10500</v>
      </c>
    </row>
    <row r="516" customFormat="false" ht="30" hidden="false" customHeight="false" outlineLevel="0" collapsed="false">
      <c r="A516" s="19" t="s">
        <v>423</v>
      </c>
      <c r="B516" s="15" t="s">
        <v>248</v>
      </c>
      <c r="C516" s="15" t="s">
        <v>30</v>
      </c>
      <c r="D516" s="18" t="s">
        <v>424</v>
      </c>
      <c r="E516" s="15"/>
      <c r="F516" s="16" t="n">
        <f aca="false">F517</f>
        <v>20965</v>
      </c>
    </row>
    <row r="517" customFormat="false" ht="30" hidden="false" customHeight="false" outlineLevel="0" collapsed="false">
      <c r="A517" s="19" t="s">
        <v>163</v>
      </c>
      <c r="B517" s="15" t="s">
        <v>248</v>
      </c>
      <c r="C517" s="15" t="s">
        <v>30</v>
      </c>
      <c r="D517" s="18" t="s">
        <v>424</v>
      </c>
      <c r="E517" s="15" t="s">
        <v>164</v>
      </c>
      <c r="F517" s="16" t="n">
        <f aca="false">F518</f>
        <v>20965</v>
      </c>
    </row>
    <row r="518" customFormat="false" ht="15" hidden="false" customHeight="false" outlineLevel="0" collapsed="false">
      <c r="A518" s="19" t="s">
        <v>165</v>
      </c>
      <c r="B518" s="15" t="s">
        <v>248</v>
      </c>
      <c r="C518" s="15" t="s">
        <v>30</v>
      </c>
      <c r="D518" s="18" t="s">
        <v>424</v>
      </c>
      <c r="E518" s="15" t="s">
        <v>166</v>
      </c>
      <c r="F518" s="16" t="n">
        <f aca="false">'прил 7'!G462</f>
        <v>20965</v>
      </c>
    </row>
    <row r="519" customFormat="false" ht="45" hidden="false" customHeight="false" outlineLevel="0" collapsed="false">
      <c r="A519" s="19" t="s">
        <v>425</v>
      </c>
      <c r="B519" s="15" t="s">
        <v>248</v>
      </c>
      <c r="C519" s="15" t="s">
        <v>30</v>
      </c>
      <c r="D519" s="18" t="s">
        <v>426</v>
      </c>
      <c r="E519" s="15"/>
      <c r="F519" s="16" t="n">
        <f aca="false">F520</f>
        <v>12000</v>
      </c>
    </row>
    <row r="520" customFormat="false" ht="30" hidden="false" customHeight="false" outlineLevel="0" collapsed="false">
      <c r="A520" s="19" t="s">
        <v>163</v>
      </c>
      <c r="B520" s="15" t="s">
        <v>248</v>
      </c>
      <c r="C520" s="15" t="s">
        <v>30</v>
      </c>
      <c r="D520" s="18" t="s">
        <v>426</v>
      </c>
      <c r="E520" s="15" t="s">
        <v>164</v>
      </c>
      <c r="F520" s="16" t="n">
        <f aca="false">F521</f>
        <v>12000</v>
      </c>
    </row>
    <row r="521" customFormat="false" ht="15" hidden="false" customHeight="false" outlineLevel="0" collapsed="false">
      <c r="A521" s="19" t="s">
        <v>165</v>
      </c>
      <c r="B521" s="15" t="s">
        <v>248</v>
      </c>
      <c r="C521" s="15" t="s">
        <v>30</v>
      </c>
      <c r="D521" s="18" t="s">
        <v>426</v>
      </c>
      <c r="E521" s="15" t="s">
        <v>166</v>
      </c>
      <c r="F521" s="16" t="n">
        <f aca="false">'прил 7'!G465</f>
        <v>12000</v>
      </c>
    </row>
    <row r="522" customFormat="false" ht="30" hidden="false" customHeight="false" outlineLevel="0" collapsed="false">
      <c r="A522" s="21" t="s">
        <v>427</v>
      </c>
      <c r="B522" s="15" t="s">
        <v>248</v>
      </c>
      <c r="C522" s="15" t="s">
        <v>30</v>
      </c>
      <c r="D522" s="18" t="s">
        <v>428</v>
      </c>
      <c r="E522" s="22"/>
      <c r="F522" s="16" t="n">
        <f aca="false">F523</f>
        <v>1500</v>
      </c>
    </row>
    <row r="523" customFormat="false" ht="30" hidden="false" customHeight="false" outlineLevel="0" collapsed="false">
      <c r="A523" s="19" t="s">
        <v>163</v>
      </c>
      <c r="B523" s="15" t="s">
        <v>248</v>
      </c>
      <c r="C523" s="15" t="s">
        <v>30</v>
      </c>
      <c r="D523" s="18" t="s">
        <v>428</v>
      </c>
      <c r="E523" s="15" t="s">
        <v>164</v>
      </c>
      <c r="F523" s="16" t="n">
        <f aca="false">F524</f>
        <v>1500</v>
      </c>
    </row>
    <row r="524" customFormat="false" ht="15" hidden="false" customHeight="false" outlineLevel="0" collapsed="false">
      <c r="A524" s="19" t="s">
        <v>165</v>
      </c>
      <c r="B524" s="15" t="s">
        <v>248</v>
      </c>
      <c r="C524" s="15" t="s">
        <v>30</v>
      </c>
      <c r="D524" s="18" t="s">
        <v>428</v>
      </c>
      <c r="E524" s="15" t="s">
        <v>166</v>
      </c>
      <c r="F524" s="16" t="n">
        <f aca="false">'прил 7'!G468</f>
        <v>1500</v>
      </c>
    </row>
    <row r="525" customFormat="false" ht="15" hidden="false" customHeight="false" outlineLevel="0" collapsed="false">
      <c r="A525" s="19" t="s">
        <v>429</v>
      </c>
      <c r="B525" s="15" t="s">
        <v>248</v>
      </c>
      <c r="C525" s="15" t="s">
        <v>248</v>
      </c>
      <c r="D525" s="15"/>
      <c r="E525" s="15"/>
      <c r="F525" s="16" t="n">
        <f aca="false">F536+F544+F526</f>
        <v>46548.7</v>
      </c>
    </row>
    <row r="526" customFormat="false" ht="30" hidden="false" customHeight="false" outlineLevel="0" collapsed="false">
      <c r="A526" s="17" t="s">
        <v>115</v>
      </c>
      <c r="B526" s="15" t="s">
        <v>248</v>
      </c>
      <c r="C526" s="15" t="s">
        <v>248</v>
      </c>
      <c r="D526" s="18" t="s">
        <v>116</v>
      </c>
      <c r="E526" s="15"/>
      <c r="F526" s="16" t="n">
        <f aca="false">F527</f>
        <v>8537.9</v>
      </c>
    </row>
    <row r="527" customFormat="false" ht="30" hidden="false" customHeight="false" outlineLevel="0" collapsed="false">
      <c r="A527" s="17" t="s">
        <v>117</v>
      </c>
      <c r="B527" s="15" t="s">
        <v>248</v>
      </c>
      <c r="C527" s="15" t="s">
        <v>248</v>
      </c>
      <c r="D527" s="18" t="s">
        <v>118</v>
      </c>
      <c r="E527" s="15"/>
      <c r="F527" s="16" t="n">
        <f aca="false">F528</f>
        <v>8537.9</v>
      </c>
    </row>
    <row r="528" customFormat="false" ht="30" hidden="false" customHeight="false" outlineLevel="0" collapsed="false">
      <c r="A528" s="21" t="s">
        <v>395</v>
      </c>
      <c r="B528" s="15" t="s">
        <v>248</v>
      </c>
      <c r="C528" s="15" t="s">
        <v>248</v>
      </c>
      <c r="D528" s="18" t="s">
        <v>396</v>
      </c>
      <c r="E528" s="15"/>
      <c r="F528" s="16" t="n">
        <f aca="false">F529</f>
        <v>8537.9</v>
      </c>
    </row>
    <row r="529" customFormat="false" ht="30" hidden="false" customHeight="false" outlineLevel="0" collapsed="false">
      <c r="A529" s="21" t="s">
        <v>430</v>
      </c>
      <c r="B529" s="15" t="s">
        <v>248</v>
      </c>
      <c r="C529" s="15" t="s">
        <v>248</v>
      </c>
      <c r="D529" s="42" t="s">
        <v>431</v>
      </c>
      <c r="E529" s="22"/>
      <c r="F529" s="16" t="n">
        <f aca="false">F530+F532+F534</f>
        <v>8537.9</v>
      </c>
    </row>
    <row r="530" customFormat="false" ht="60" hidden="false" customHeight="false" outlineLevel="0" collapsed="false">
      <c r="A530" s="23" t="s">
        <v>25</v>
      </c>
      <c r="B530" s="15" t="s">
        <v>248</v>
      </c>
      <c r="C530" s="15" t="s">
        <v>248</v>
      </c>
      <c r="D530" s="42" t="s">
        <v>431</v>
      </c>
      <c r="E530" s="15" t="s">
        <v>26</v>
      </c>
      <c r="F530" s="16" t="n">
        <f aca="false">F531</f>
        <v>8057.9</v>
      </c>
    </row>
    <row r="531" customFormat="false" ht="15" hidden="false" customHeight="false" outlineLevel="0" collapsed="false">
      <c r="A531" s="23" t="s">
        <v>209</v>
      </c>
      <c r="B531" s="15" t="s">
        <v>248</v>
      </c>
      <c r="C531" s="15" t="s">
        <v>248</v>
      </c>
      <c r="D531" s="42" t="s">
        <v>431</v>
      </c>
      <c r="E531" s="15" t="s">
        <v>210</v>
      </c>
      <c r="F531" s="16" t="n">
        <f aca="false">'прил 7'!G475</f>
        <v>8057.9</v>
      </c>
    </row>
    <row r="532" customFormat="false" ht="30" hidden="false" customHeight="false" outlineLevel="0" collapsed="false">
      <c r="A532" s="19" t="s">
        <v>39</v>
      </c>
      <c r="B532" s="15" t="s">
        <v>248</v>
      </c>
      <c r="C532" s="15" t="s">
        <v>248</v>
      </c>
      <c r="D532" s="42" t="s">
        <v>431</v>
      </c>
      <c r="E532" s="15" t="s">
        <v>40</v>
      </c>
      <c r="F532" s="16" t="n">
        <f aca="false">F533</f>
        <v>479.6</v>
      </c>
    </row>
    <row r="533" customFormat="false" ht="30" hidden="false" customHeight="false" outlineLevel="0" collapsed="false">
      <c r="A533" s="19" t="s">
        <v>41</v>
      </c>
      <c r="B533" s="15" t="s">
        <v>248</v>
      </c>
      <c r="C533" s="15" t="s">
        <v>248</v>
      </c>
      <c r="D533" s="42" t="s">
        <v>431</v>
      </c>
      <c r="E533" s="15" t="s">
        <v>42</v>
      </c>
      <c r="F533" s="16" t="n">
        <f aca="false">'прил 7'!G477</f>
        <v>479.6</v>
      </c>
    </row>
    <row r="534" customFormat="false" ht="15" hidden="false" customHeight="false" outlineLevel="0" collapsed="false">
      <c r="A534" s="19" t="s">
        <v>63</v>
      </c>
      <c r="B534" s="15" t="s">
        <v>248</v>
      </c>
      <c r="C534" s="15" t="s">
        <v>248</v>
      </c>
      <c r="D534" s="42" t="s">
        <v>431</v>
      </c>
      <c r="E534" s="15" t="s">
        <v>64</v>
      </c>
      <c r="F534" s="16" t="n">
        <f aca="false">F535</f>
        <v>0.4</v>
      </c>
    </row>
    <row r="535" customFormat="false" ht="15" hidden="false" customHeight="false" outlineLevel="0" collapsed="false">
      <c r="A535" s="23" t="s">
        <v>65</v>
      </c>
      <c r="B535" s="15" t="s">
        <v>248</v>
      </c>
      <c r="C535" s="15" t="s">
        <v>248</v>
      </c>
      <c r="D535" s="42" t="s">
        <v>431</v>
      </c>
      <c r="E535" s="15" t="s">
        <v>66</v>
      </c>
      <c r="F535" s="16" t="n">
        <f aca="false">'прил 7'!G479</f>
        <v>0.4</v>
      </c>
    </row>
    <row r="536" customFormat="false" ht="30" hidden="false" customHeight="false" outlineLevel="0" collapsed="false">
      <c r="A536" s="17" t="s">
        <v>372</v>
      </c>
      <c r="B536" s="15" t="s">
        <v>248</v>
      </c>
      <c r="C536" s="15" t="s">
        <v>248</v>
      </c>
      <c r="D536" s="18" t="s">
        <v>373</v>
      </c>
      <c r="E536" s="15"/>
      <c r="F536" s="16" t="n">
        <f aca="false">F537</f>
        <v>632</v>
      </c>
    </row>
    <row r="537" customFormat="false" ht="15" hidden="false" customHeight="false" outlineLevel="0" collapsed="false">
      <c r="A537" s="17" t="s">
        <v>145</v>
      </c>
      <c r="B537" s="15" t="s">
        <v>248</v>
      </c>
      <c r="C537" s="15" t="s">
        <v>248</v>
      </c>
      <c r="D537" s="18" t="s">
        <v>432</v>
      </c>
      <c r="E537" s="15"/>
      <c r="F537" s="16" t="n">
        <f aca="false">F538</f>
        <v>632</v>
      </c>
    </row>
    <row r="538" customFormat="false" ht="30" hidden="false" customHeight="false" outlineLevel="0" collapsed="false">
      <c r="A538" s="21" t="s">
        <v>433</v>
      </c>
      <c r="B538" s="15" t="s">
        <v>248</v>
      </c>
      <c r="C538" s="15" t="s">
        <v>248</v>
      </c>
      <c r="D538" s="18" t="s">
        <v>434</v>
      </c>
      <c r="E538" s="15"/>
      <c r="F538" s="16" t="n">
        <f aca="false">F539</f>
        <v>632</v>
      </c>
    </row>
    <row r="539" customFormat="false" ht="45" hidden="false" customHeight="false" outlineLevel="0" collapsed="false">
      <c r="A539" s="21" t="s">
        <v>435</v>
      </c>
      <c r="B539" s="15" t="s">
        <v>248</v>
      </c>
      <c r="C539" s="15" t="s">
        <v>248</v>
      </c>
      <c r="D539" s="18" t="s">
        <v>436</v>
      </c>
      <c r="E539" s="15"/>
      <c r="F539" s="16" t="n">
        <f aca="false">F540+F542</f>
        <v>632</v>
      </c>
    </row>
    <row r="540" customFormat="false" ht="60" hidden="false" customHeight="false" outlineLevel="0" collapsed="false">
      <c r="A540" s="19" t="s">
        <v>25</v>
      </c>
      <c r="B540" s="15" t="s">
        <v>248</v>
      </c>
      <c r="C540" s="15" t="s">
        <v>248</v>
      </c>
      <c r="D540" s="18" t="s">
        <v>436</v>
      </c>
      <c r="E540" s="15" t="s">
        <v>26</v>
      </c>
      <c r="F540" s="16" t="n">
        <f aca="false">F541</f>
        <v>582.1</v>
      </c>
    </row>
    <row r="541" customFormat="false" ht="30" hidden="false" customHeight="false" outlineLevel="0" collapsed="false">
      <c r="A541" s="19" t="s">
        <v>27</v>
      </c>
      <c r="B541" s="15" t="s">
        <v>248</v>
      </c>
      <c r="C541" s="15" t="s">
        <v>248</v>
      </c>
      <c r="D541" s="18" t="s">
        <v>436</v>
      </c>
      <c r="E541" s="15" t="s">
        <v>28</v>
      </c>
      <c r="F541" s="16" t="n">
        <f aca="false">'прил 7'!G485</f>
        <v>582.1</v>
      </c>
    </row>
    <row r="542" customFormat="false" ht="30" hidden="false" customHeight="false" outlineLevel="0" collapsed="false">
      <c r="A542" s="19" t="s">
        <v>39</v>
      </c>
      <c r="B542" s="15" t="s">
        <v>248</v>
      </c>
      <c r="C542" s="15" t="s">
        <v>248</v>
      </c>
      <c r="D542" s="18" t="s">
        <v>436</v>
      </c>
      <c r="E542" s="15" t="s">
        <v>40</v>
      </c>
      <c r="F542" s="16" t="n">
        <f aca="false">F543</f>
        <v>49.9</v>
      </c>
    </row>
    <row r="543" customFormat="false" ht="30" hidden="false" customHeight="false" outlineLevel="0" collapsed="false">
      <c r="A543" s="19" t="s">
        <v>41</v>
      </c>
      <c r="B543" s="15" t="s">
        <v>248</v>
      </c>
      <c r="C543" s="15" t="s">
        <v>248</v>
      </c>
      <c r="D543" s="18" t="s">
        <v>436</v>
      </c>
      <c r="E543" s="15" t="s">
        <v>42</v>
      </c>
      <c r="F543" s="16" t="n">
        <f aca="false">'прил 7'!G487</f>
        <v>49.9</v>
      </c>
    </row>
    <row r="544" customFormat="false" ht="30" hidden="false" customHeight="false" outlineLevel="0" collapsed="false">
      <c r="A544" s="17" t="s">
        <v>276</v>
      </c>
      <c r="B544" s="15" t="s">
        <v>248</v>
      </c>
      <c r="C544" s="15" t="s">
        <v>248</v>
      </c>
      <c r="D544" s="18" t="s">
        <v>277</v>
      </c>
      <c r="E544" s="15"/>
      <c r="F544" s="16" t="n">
        <f aca="false">F545</f>
        <v>37378.8</v>
      </c>
    </row>
    <row r="545" customFormat="false" ht="15" hidden="false" customHeight="false" outlineLevel="0" collapsed="false">
      <c r="A545" s="17" t="s">
        <v>284</v>
      </c>
      <c r="B545" s="15" t="s">
        <v>248</v>
      </c>
      <c r="C545" s="15" t="s">
        <v>248</v>
      </c>
      <c r="D545" s="18" t="s">
        <v>285</v>
      </c>
      <c r="E545" s="15"/>
      <c r="F545" s="16" t="n">
        <f aca="false">F546</f>
        <v>37378.8</v>
      </c>
    </row>
    <row r="546" customFormat="false" ht="30" hidden="false" customHeight="false" outlineLevel="0" collapsed="false">
      <c r="A546" s="21" t="s">
        <v>286</v>
      </c>
      <c r="B546" s="15" t="s">
        <v>248</v>
      </c>
      <c r="C546" s="15" t="s">
        <v>248</v>
      </c>
      <c r="D546" s="18" t="s">
        <v>287</v>
      </c>
      <c r="E546" s="15"/>
      <c r="F546" s="16" t="n">
        <f aca="false">F547</f>
        <v>37378.8</v>
      </c>
    </row>
    <row r="547" customFormat="false" ht="30" hidden="false" customHeight="false" outlineLevel="0" collapsed="false">
      <c r="A547" s="21" t="s">
        <v>437</v>
      </c>
      <c r="B547" s="15" t="s">
        <v>248</v>
      </c>
      <c r="C547" s="15" t="s">
        <v>248</v>
      </c>
      <c r="D547" s="18" t="s">
        <v>438</v>
      </c>
      <c r="E547" s="22"/>
      <c r="F547" s="16" t="n">
        <f aca="false">F548</f>
        <v>37378.8</v>
      </c>
    </row>
    <row r="548" customFormat="false" ht="30" hidden="false" customHeight="false" outlineLevel="0" collapsed="false">
      <c r="A548" s="19" t="s">
        <v>163</v>
      </c>
      <c r="B548" s="15" t="s">
        <v>248</v>
      </c>
      <c r="C548" s="15" t="s">
        <v>248</v>
      </c>
      <c r="D548" s="18" t="s">
        <v>438</v>
      </c>
      <c r="E548" s="15" t="s">
        <v>164</v>
      </c>
      <c r="F548" s="16" t="n">
        <f aca="false">F549</f>
        <v>37378.8</v>
      </c>
    </row>
    <row r="549" customFormat="false" ht="15" hidden="false" customHeight="false" outlineLevel="0" collapsed="false">
      <c r="A549" s="19" t="s">
        <v>165</v>
      </c>
      <c r="B549" s="15" t="s">
        <v>248</v>
      </c>
      <c r="C549" s="15" t="s">
        <v>248</v>
      </c>
      <c r="D549" s="18" t="s">
        <v>438</v>
      </c>
      <c r="E549" s="15" t="s">
        <v>166</v>
      </c>
      <c r="F549" s="16" t="n">
        <f aca="false">'прил 7'!G493</f>
        <v>37378.8</v>
      </c>
    </row>
    <row r="550" customFormat="false" ht="15.6" hidden="false" customHeight="false" outlineLevel="0" collapsed="false">
      <c r="A550" s="11" t="s">
        <v>439</v>
      </c>
      <c r="B550" s="12" t="s">
        <v>80</v>
      </c>
      <c r="C550" s="12"/>
      <c r="D550" s="12"/>
      <c r="E550" s="12"/>
      <c r="F550" s="13" t="n">
        <f aca="false">F551</f>
        <v>1729</v>
      </c>
    </row>
    <row r="551" customFormat="false" ht="30" hidden="false" customHeight="false" outlineLevel="0" collapsed="false">
      <c r="A551" s="14" t="s">
        <v>440</v>
      </c>
      <c r="B551" s="15" t="s">
        <v>80</v>
      </c>
      <c r="C551" s="15" t="s">
        <v>30</v>
      </c>
      <c r="D551" s="15"/>
      <c r="E551" s="15"/>
      <c r="F551" s="16" t="n">
        <f aca="false">F552</f>
        <v>1729</v>
      </c>
    </row>
    <row r="552" customFormat="false" ht="15" hidden="false" customHeight="false" outlineLevel="0" collapsed="false">
      <c r="A552" s="17" t="s">
        <v>441</v>
      </c>
      <c r="B552" s="15" t="s">
        <v>80</v>
      </c>
      <c r="C552" s="15" t="s">
        <v>30</v>
      </c>
      <c r="D552" s="18" t="s">
        <v>442</v>
      </c>
      <c r="E552" s="15"/>
      <c r="F552" s="16" t="n">
        <f aca="false">F553+F564+F571</f>
        <v>1729</v>
      </c>
    </row>
    <row r="553" customFormat="false" ht="15" hidden="false" customHeight="false" outlineLevel="0" collapsed="false">
      <c r="A553" s="17" t="s">
        <v>443</v>
      </c>
      <c r="B553" s="15" t="s">
        <v>80</v>
      </c>
      <c r="C553" s="15" t="s">
        <v>30</v>
      </c>
      <c r="D553" s="18" t="s">
        <v>444</v>
      </c>
      <c r="E553" s="15"/>
      <c r="F553" s="16" t="n">
        <f aca="false">F554+F560</f>
        <v>546</v>
      </c>
    </row>
    <row r="554" customFormat="false" ht="45" hidden="false" customHeight="false" outlineLevel="0" collapsed="false">
      <c r="A554" s="21" t="s">
        <v>445</v>
      </c>
      <c r="B554" s="15" t="s">
        <v>80</v>
      </c>
      <c r="C554" s="15" t="s">
        <v>30</v>
      </c>
      <c r="D554" s="18" t="s">
        <v>446</v>
      </c>
      <c r="E554" s="15"/>
      <c r="F554" s="16" t="n">
        <f aca="false">F555</f>
        <v>480</v>
      </c>
    </row>
    <row r="555" customFormat="false" ht="30" hidden="false" customHeight="false" outlineLevel="0" collapsed="false">
      <c r="A555" s="25" t="s">
        <v>447</v>
      </c>
      <c r="B555" s="15" t="s">
        <v>80</v>
      </c>
      <c r="C555" s="15" t="s">
        <v>30</v>
      </c>
      <c r="D555" s="18" t="s">
        <v>448</v>
      </c>
      <c r="E555" s="15"/>
      <c r="F555" s="16" t="n">
        <f aca="false">F556+F558</f>
        <v>480</v>
      </c>
    </row>
    <row r="556" customFormat="false" ht="30" hidden="false" customHeight="false" outlineLevel="0" collapsed="false">
      <c r="A556" s="19" t="s">
        <v>39</v>
      </c>
      <c r="B556" s="15" t="s">
        <v>80</v>
      </c>
      <c r="C556" s="15" t="s">
        <v>30</v>
      </c>
      <c r="D556" s="18" t="s">
        <v>448</v>
      </c>
      <c r="E556" s="15" t="s">
        <v>40</v>
      </c>
      <c r="F556" s="16" t="n">
        <f aca="false">F557</f>
        <v>480</v>
      </c>
    </row>
    <row r="557" customFormat="false" ht="30" hidden="false" customHeight="false" outlineLevel="0" collapsed="false">
      <c r="A557" s="19" t="s">
        <v>41</v>
      </c>
      <c r="B557" s="15" t="s">
        <v>80</v>
      </c>
      <c r="C557" s="15" t="s">
        <v>30</v>
      </c>
      <c r="D557" s="18" t="s">
        <v>448</v>
      </c>
      <c r="E557" s="15" t="s">
        <v>42</v>
      </c>
      <c r="F557" s="16" t="n">
        <f aca="false">'прил 7'!G501</f>
        <v>480</v>
      </c>
    </row>
    <row r="558" customFormat="false" ht="30" hidden="false" customHeight="false" outlineLevel="0" collapsed="false">
      <c r="A558" s="19" t="s">
        <v>163</v>
      </c>
      <c r="B558" s="15" t="s">
        <v>80</v>
      </c>
      <c r="C558" s="15" t="s">
        <v>30</v>
      </c>
      <c r="D558" s="18" t="s">
        <v>448</v>
      </c>
      <c r="E558" s="15" t="s">
        <v>164</v>
      </c>
      <c r="F558" s="16" t="n">
        <f aca="false">F559</f>
        <v>0</v>
      </c>
    </row>
    <row r="559" customFormat="false" ht="15" hidden="false" customHeight="false" outlineLevel="0" collapsed="false">
      <c r="A559" s="19" t="s">
        <v>165</v>
      </c>
      <c r="B559" s="15" t="s">
        <v>80</v>
      </c>
      <c r="C559" s="15" t="s">
        <v>30</v>
      </c>
      <c r="D559" s="18" t="s">
        <v>448</v>
      </c>
      <c r="E559" s="15" t="s">
        <v>166</v>
      </c>
      <c r="F559" s="16" t="n">
        <f aca="false">'прил 7'!G503</f>
        <v>0</v>
      </c>
    </row>
    <row r="560" customFormat="false" ht="30" hidden="false" customHeight="false" outlineLevel="0" collapsed="false">
      <c r="A560" s="21" t="s">
        <v>449</v>
      </c>
      <c r="B560" s="15" t="s">
        <v>80</v>
      </c>
      <c r="C560" s="15" t="s">
        <v>30</v>
      </c>
      <c r="D560" s="18" t="s">
        <v>450</v>
      </c>
      <c r="E560" s="15"/>
      <c r="F560" s="16" t="n">
        <f aca="false">F561</f>
        <v>66</v>
      </c>
    </row>
    <row r="561" customFormat="false" ht="30" hidden="false" customHeight="false" outlineLevel="0" collapsed="false">
      <c r="A561" s="25" t="s">
        <v>447</v>
      </c>
      <c r="B561" s="15" t="s">
        <v>80</v>
      </c>
      <c r="C561" s="15" t="s">
        <v>30</v>
      </c>
      <c r="D561" s="18" t="s">
        <v>451</v>
      </c>
      <c r="E561" s="15"/>
      <c r="F561" s="16" t="n">
        <f aca="false">F562</f>
        <v>66</v>
      </c>
    </row>
    <row r="562" customFormat="false" ht="30" hidden="false" customHeight="false" outlineLevel="0" collapsed="false">
      <c r="A562" s="19" t="s">
        <v>39</v>
      </c>
      <c r="B562" s="15" t="s">
        <v>80</v>
      </c>
      <c r="C562" s="15" t="s">
        <v>30</v>
      </c>
      <c r="D562" s="18" t="s">
        <v>451</v>
      </c>
      <c r="E562" s="15" t="s">
        <v>40</v>
      </c>
      <c r="F562" s="16" t="n">
        <f aca="false">F563</f>
        <v>66</v>
      </c>
    </row>
    <row r="563" customFormat="false" ht="30" hidden="false" customHeight="false" outlineLevel="0" collapsed="false">
      <c r="A563" s="19" t="s">
        <v>41</v>
      </c>
      <c r="B563" s="15" t="s">
        <v>80</v>
      </c>
      <c r="C563" s="15" t="s">
        <v>30</v>
      </c>
      <c r="D563" s="18" t="s">
        <v>451</v>
      </c>
      <c r="E563" s="15" t="s">
        <v>42</v>
      </c>
      <c r="F563" s="16" t="n">
        <f aca="false">'прил 7'!G507</f>
        <v>66</v>
      </c>
    </row>
    <row r="564" customFormat="false" ht="15" hidden="false" customHeight="false" outlineLevel="0" collapsed="false">
      <c r="A564" s="17" t="s">
        <v>452</v>
      </c>
      <c r="B564" s="15" t="s">
        <v>80</v>
      </c>
      <c r="C564" s="15" t="s">
        <v>30</v>
      </c>
      <c r="D564" s="18" t="s">
        <v>453</v>
      </c>
      <c r="E564" s="15"/>
      <c r="F564" s="16" t="n">
        <f aca="false">F565</f>
        <v>633</v>
      </c>
    </row>
    <row r="565" customFormat="false" ht="30" hidden="false" customHeight="false" outlineLevel="0" collapsed="false">
      <c r="A565" s="21" t="s">
        <v>454</v>
      </c>
      <c r="B565" s="15" t="s">
        <v>80</v>
      </c>
      <c r="C565" s="15" t="s">
        <v>30</v>
      </c>
      <c r="D565" s="18" t="s">
        <v>455</v>
      </c>
      <c r="E565" s="15"/>
      <c r="F565" s="16" t="n">
        <f aca="false">F566</f>
        <v>633</v>
      </c>
    </row>
    <row r="566" customFormat="false" ht="30" hidden="false" customHeight="false" outlineLevel="0" collapsed="false">
      <c r="A566" s="21" t="s">
        <v>456</v>
      </c>
      <c r="B566" s="15" t="s">
        <v>80</v>
      </c>
      <c r="C566" s="15" t="s">
        <v>30</v>
      </c>
      <c r="D566" s="18" t="s">
        <v>457</v>
      </c>
      <c r="E566" s="15"/>
      <c r="F566" s="16" t="n">
        <f aca="false">F567+F569</f>
        <v>633</v>
      </c>
    </row>
    <row r="567" customFormat="false" ht="30" hidden="false" customHeight="false" outlineLevel="0" collapsed="false">
      <c r="A567" s="19" t="s">
        <v>39</v>
      </c>
      <c r="B567" s="15" t="s">
        <v>80</v>
      </c>
      <c r="C567" s="15" t="s">
        <v>30</v>
      </c>
      <c r="D567" s="18" t="s">
        <v>457</v>
      </c>
      <c r="E567" s="15" t="s">
        <v>40</v>
      </c>
      <c r="F567" s="16" t="n">
        <f aca="false">F568</f>
        <v>633</v>
      </c>
    </row>
    <row r="568" customFormat="false" ht="30" hidden="false" customHeight="false" outlineLevel="0" collapsed="false">
      <c r="A568" s="19" t="s">
        <v>41</v>
      </c>
      <c r="B568" s="15" t="s">
        <v>80</v>
      </c>
      <c r="C568" s="15" t="s">
        <v>30</v>
      </c>
      <c r="D568" s="18" t="s">
        <v>457</v>
      </c>
      <c r="E568" s="15" t="s">
        <v>42</v>
      </c>
      <c r="F568" s="16" t="n">
        <f aca="false">'прил 7'!G512</f>
        <v>633</v>
      </c>
    </row>
    <row r="569" customFormat="false" ht="30" hidden="false" customHeight="false" outlineLevel="0" collapsed="false">
      <c r="A569" s="19" t="s">
        <v>163</v>
      </c>
      <c r="B569" s="15" t="s">
        <v>80</v>
      </c>
      <c r="C569" s="15" t="s">
        <v>30</v>
      </c>
      <c r="D569" s="18" t="s">
        <v>457</v>
      </c>
      <c r="E569" s="15" t="s">
        <v>164</v>
      </c>
      <c r="F569" s="16" t="n">
        <f aca="false">F570</f>
        <v>0</v>
      </c>
    </row>
    <row r="570" customFormat="false" ht="15" hidden="false" customHeight="false" outlineLevel="0" collapsed="false">
      <c r="A570" s="19" t="s">
        <v>165</v>
      </c>
      <c r="B570" s="15" t="s">
        <v>80</v>
      </c>
      <c r="C570" s="15" t="s">
        <v>30</v>
      </c>
      <c r="D570" s="18" t="s">
        <v>457</v>
      </c>
      <c r="E570" s="15" t="s">
        <v>166</v>
      </c>
      <c r="F570" s="16" t="n">
        <f aca="false">'прил 7'!G514</f>
        <v>0</v>
      </c>
    </row>
    <row r="571" customFormat="false" ht="30" hidden="false" customHeight="false" outlineLevel="0" collapsed="false">
      <c r="A571" s="17" t="s">
        <v>458</v>
      </c>
      <c r="B571" s="15" t="s">
        <v>80</v>
      </c>
      <c r="C571" s="15" t="s">
        <v>30</v>
      </c>
      <c r="D571" s="18" t="s">
        <v>459</v>
      </c>
      <c r="E571" s="15"/>
      <c r="F571" s="16" t="n">
        <f aca="false">F572</f>
        <v>550</v>
      </c>
    </row>
    <row r="572" customFormat="false" ht="15" hidden="false" customHeight="false" outlineLevel="0" collapsed="false">
      <c r="A572" s="21" t="s">
        <v>460</v>
      </c>
      <c r="B572" s="15" t="s">
        <v>80</v>
      </c>
      <c r="C572" s="15" t="s">
        <v>30</v>
      </c>
      <c r="D572" s="18" t="s">
        <v>461</v>
      </c>
      <c r="E572" s="15"/>
      <c r="F572" s="16" t="n">
        <f aca="false">F576+F573</f>
        <v>550</v>
      </c>
    </row>
    <row r="573" customFormat="false" ht="45" hidden="false" customHeight="false" outlineLevel="0" collapsed="false">
      <c r="A573" s="21" t="s">
        <v>462</v>
      </c>
      <c r="B573" s="15" t="s">
        <v>80</v>
      </c>
      <c r="C573" s="15" t="s">
        <v>30</v>
      </c>
      <c r="D573" s="18" t="s">
        <v>463</v>
      </c>
      <c r="E573" s="22"/>
      <c r="F573" s="37" t="n">
        <f aca="false">F574</f>
        <v>500</v>
      </c>
    </row>
    <row r="574" customFormat="false" ht="30" hidden="false" customHeight="false" outlineLevel="0" collapsed="false">
      <c r="A574" s="19" t="s">
        <v>163</v>
      </c>
      <c r="B574" s="15" t="s">
        <v>80</v>
      </c>
      <c r="C574" s="15" t="s">
        <v>30</v>
      </c>
      <c r="D574" s="18" t="s">
        <v>463</v>
      </c>
      <c r="E574" s="22" t="n">
        <v>600</v>
      </c>
      <c r="F574" s="37" t="n">
        <f aca="false">F575</f>
        <v>500</v>
      </c>
    </row>
    <row r="575" customFormat="false" ht="15" hidden="false" customHeight="false" outlineLevel="0" collapsed="false">
      <c r="A575" s="19" t="s">
        <v>165</v>
      </c>
      <c r="B575" s="15" t="s">
        <v>80</v>
      </c>
      <c r="C575" s="15" t="s">
        <v>30</v>
      </c>
      <c r="D575" s="18" t="s">
        <v>463</v>
      </c>
      <c r="E575" s="22" t="n">
        <v>610</v>
      </c>
      <c r="F575" s="37" t="n">
        <f aca="false">'прил 7'!G519</f>
        <v>500</v>
      </c>
    </row>
    <row r="576" customFormat="false" ht="45" hidden="false" customHeight="false" outlineLevel="0" collapsed="false">
      <c r="A576" s="21" t="s">
        <v>464</v>
      </c>
      <c r="B576" s="15" t="s">
        <v>80</v>
      </c>
      <c r="C576" s="15" t="s">
        <v>30</v>
      </c>
      <c r="D576" s="18" t="s">
        <v>465</v>
      </c>
      <c r="E576" s="15"/>
      <c r="F576" s="16" t="n">
        <f aca="false">F577</f>
        <v>50</v>
      </c>
    </row>
    <row r="577" customFormat="false" ht="30" hidden="false" customHeight="false" outlineLevel="0" collapsed="false">
      <c r="A577" s="19" t="s">
        <v>39</v>
      </c>
      <c r="B577" s="15" t="s">
        <v>80</v>
      </c>
      <c r="C577" s="15" t="s">
        <v>30</v>
      </c>
      <c r="D577" s="18" t="s">
        <v>465</v>
      </c>
      <c r="E577" s="15" t="s">
        <v>40</v>
      </c>
      <c r="F577" s="16" t="n">
        <f aca="false">F578</f>
        <v>50</v>
      </c>
    </row>
    <row r="578" customFormat="false" ht="30" hidden="false" customHeight="false" outlineLevel="0" collapsed="false">
      <c r="A578" s="19" t="s">
        <v>41</v>
      </c>
      <c r="B578" s="15" t="s">
        <v>80</v>
      </c>
      <c r="C578" s="15" t="s">
        <v>30</v>
      </c>
      <c r="D578" s="18" t="s">
        <v>465</v>
      </c>
      <c r="E578" s="15" t="s">
        <v>42</v>
      </c>
      <c r="F578" s="16" t="n">
        <f aca="false">'прил 7'!G522</f>
        <v>50</v>
      </c>
    </row>
    <row r="579" customFormat="false" ht="15.6" hidden="false" customHeight="false" outlineLevel="0" collapsed="false">
      <c r="A579" s="11" t="s">
        <v>466</v>
      </c>
      <c r="B579" s="12" t="s">
        <v>88</v>
      </c>
      <c r="C579" s="12"/>
      <c r="D579" s="12"/>
      <c r="E579" s="12"/>
      <c r="F579" s="13" t="n">
        <f aca="false">F580+F631+F702+F729+F753</f>
        <v>1749400.5</v>
      </c>
    </row>
    <row r="580" customFormat="false" ht="15" hidden="false" customHeight="false" outlineLevel="0" collapsed="false">
      <c r="A580" s="14" t="s">
        <v>467</v>
      </c>
      <c r="B580" s="15" t="s">
        <v>88</v>
      </c>
      <c r="C580" s="15" t="s">
        <v>14</v>
      </c>
      <c r="D580" s="15"/>
      <c r="E580" s="15"/>
      <c r="F580" s="16" t="n">
        <f aca="false">F581+F600+F616+F625</f>
        <v>595288.9</v>
      </c>
    </row>
    <row r="581" customFormat="false" ht="15" hidden="false" customHeight="false" outlineLevel="0" collapsed="false">
      <c r="A581" s="17" t="s">
        <v>107</v>
      </c>
      <c r="B581" s="15" t="s">
        <v>88</v>
      </c>
      <c r="C581" s="15" t="s">
        <v>14</v>
      </c>
      <c r="D581" s="18" t="s">
        <v>108</v>
      </c>
      <c r="E581" s="15"/>
      <c r="F581" s="36" t="n">
        <f aca="false">F582</f>
        <v>504223</v>
      </c>
    </row>
    <row r="582" customFormat="false" ht="15" hidden="false" customHeight="false" outlineLevel="0" collapsed="false">
      <c r="A582" s="17" t="s">
        <v>468</v>
      </c>
      <c r="B582" s="15" t="s">
        <v>88</v>
      </c>
      <c r="C582" s="15" t="s">
        <v>14</v>
      </c>
      <c r="D582" s="18" t="s">
        <v>469</v>
      </c>
      <c r="E582" s="15"/>
      <c r="F582" s="36" t="n">
        <f aca="false">F583+F590</f>
        <v>504223</v>
      </c>
    </row>
    <row r="583" customFormat="false" ht="30" hidden="false" customHeight="false" outlineLevel="0" collapsed="false">
      <c r="A583" s="17" t="s">
        <v>470</v>
      </c>
      <c r="B583" s="15" t="s">
        <v>88</v>
      </c>
      <c r="C583" s="15" t="s">
        <v>14</v>
      </c>
      <c r="D583" s="18" t="s">
        <v>471</v>
      </c>
      <c r="E583" s="15"/>
      <c r="F583" s="36" t="n">
        <f aca="false">F584+F587</f>
        <v>5433</v>
      </c>
    </row>
    <row r="584" customFormat="false" ht="75" hidden="false" customHeight="false" outlineLevel="0" collapsed="false">
      <c r="A584" s="21" t="s">
        <v>472</v>
      </c>
      <c r="B584" s="15" t="s">
        <v>88</v>
      </c>
      <c r="C584" s="15" t="s">
        <v>14</v>
      </c>
      <c r="D584" s="18" t="s">
        <v>473</v>
      </c>
      <c r="E584" s="22"/>
      <c r="F584" s="36" t="n">
        <f aca="false">F585</f>
        <v>50</v>
      </c>
    </row>
    <row r="585" customFormat="false" ht="30" hidden="false" customHeight="false" outlineLevel="0" collapsed="false">
      <c r="A585" s="19" t="s">
        <v>163</v>
      </c>
      <c r="B585" s="15" t="s">
        <v>88</v>
      </c>
      <c r="C585" s="15" t="s">
        <v>14</v>
      </c>
      <c r="D585" s="18" t="s">
        <v>473</v>
      </c>
      <c r="E585" s="15" t="s">
        <v>164</v>
      </c>
      <c r="F585" s="36" t="n">
        <f aca="false">F586</f>
        <v>50</v>
      </c>
    </row>
    <row r="586" customFormat="false" ht="15" hidden="false" customHeight="false" outlineLevel="0" collapsed="false">
      <c r="A586" s="19" t="s">
        <v>165</v>
      </c>
      <c r="B586" s="15" t="s">
        <v>88</v>
      </c>
      <c r="C586" s="15" t="s">
        <v>14</v>
      </c>
      <c r="D586" s="18" t="s">
        <v>473</v>
      </c>
      <c r="E586" s="15" t="s">
        <v>166</v>
      </c>
      <c r="F586" s="36" t="n">
        <f aca="false">'прил 7'!G763</f>
        <v>50</v>
      </c>
    </row>
    <row r="587" customFormat="false" ht="45" hidden="false" customHeight="false" outlineLevel="0" collapsed="false">
      <c r="A587" s="17" t="s">
        <v>474</v>
      </c>
      <c r="B587" s="15" t="s">
        <v>88</v>
      </c>
      <c r="C587" s="15" t="s">
        <v>14</v>
      </c>
      <c r="D587" s="18" t="s">
        <v>475</v>
      </c>
      <c r="E587" s="15"/>
      <c r="F587" s="36" t="n">
        <f aca="false">F588</f>
        <v>5383</v>
      </c>
    </row>
    <row r="588" customFormat="false" ht="30" hidden="false" customHeight="false" outlineLevel="0" collapsed="false">
      <c r="A588" s="19" t="s">
        <v>163</v>
      </c>
      <c r="B588" s="15" t="s">
        <v>88</v>
      </c>
      <c r="C588" s="15" t="s">
        <v>14</v>
      </c>
      <c r="D588" s="18" t="s">
        <v>475</v>
      </c>
      <c r="E588" s="15" t="s">
        <v>164</v>
      </c>
      <c r="F588" s="36" t="n">
        <f aca="false">F589</f>
        <v>5383</v>
      </c>
    </row>
    <row r="589" customFormat="false" ht="15" hidden="false" customHeight="false" outlineLevel="0" collapsed="false">
      <c r="A589" s="19" t="s">
        <v>165</v>
      </c>
      <c r="B589" s="15" t="s">
        <v>88</v>
      </c>
      <c r="C589" s="15" t="s">
        <v>14</v>
      </c>
      <c r="D589" s="18" t="s">
        <v>475</v>
      </c>
      <c r="E589" s="15" t="s">
        <v>166</v>
      </c>
      <c r="F589" s="36" t="n">
        <f aca="false">'прил 7'!G766</f>
        <v>5383</v>
      </c>
    </row>
    <row r="590" customFormat="false" ht="45" hidden="false" customHeight="false" outlineLevel="0" collapsed="false">
      <c r="A590" s="17" t="s">
        <v>476</v>
      </c>
      <c r="B590" s="15" t="s">
        <v>88</v>
      </c>
      <c r="C590" s="15" t="s">
        <v>14</v>
      </c>
      <c r="D590" s="18" t="s">
        <v>477</v>
      </c>
      <c r="E590" s="15"/>
      <c r="F590" s="36" t="n">
        <f aca="false">F591+F594+F597</f>
        <v>498790</v>
      </c>
    </row>
    <row r="591" customFormat="false" ht="45" hidden="false" customHeight="false" outlineLevel="0" collapsed="false">
      <c r="A591" s="39" t="s">
        <v>478</v>
      </c>
      <c r="B591" s="15" t="s">
        <v>88</v>
      </c>
      <c r="C591" s="15" t="s">
        <v>14</v>
      </c>
      <c r="D591" s="18" t="s">
        <v>479</v>
      </c>
      <c r="E591" s="15"/>
      <c r="F591" s="36" t="n">
        <f aca="false">F592</f>
        <v>157372</v>
      </c>
    </row>
    <row r="592" customFormat="false" ht="30" hidden="false" customHeight="false" outlineLevel="0" collapsed="false">
      <c r="A592" s="19" t="s">
        <v>163</v>
      </c>
      <c r="B592" s="15" t="s">
        <v>88</v>
      </c>
      <c r="C592" s="15" t="s">
        <v>14</v>
      </c>
      <c r="D592" s="18" t="s">
        <v>479</v>
      </c>
      <c r="E592" s="15" t="s">
        <v>164</v>
      </c>
      <c r="F592" s="36" t="n">
        <f aca="false">F593</f>
        <v>157372</v>
      </c>
    </row>
    <row r="593" customFormat="false" ht="15" hidden="false" customHeight="false" outlineLevel="0" collapsed="false">
      <c r="A593" s="19" t="s">
        <v>165</v>
      </c>
      <c r="B593" s="15" t="s">
        <v>88</v>
      </c>
      <c r="C593" s="15" t="s">
        <v>14</v>
      </c>
      <c r="D593" s="18" t="s">
        <v>479</v>
      </c>
      <c r="E593" s="15" t="s">
        <v>166</v>
      </c>
      <c r="F593" s="36" t="n">
        <f aca="false">'прил 7'!G770</f>
        <v>157372</v>
      </c>
    </row>
    <row r="594" customFormat="false" ht="105" hidden="false" customHeight="false" outlineLevel="0" collapsed="false">
      <c r="A594" s="21" t="s">
        <v>480</v>
      </c>
      <c r="B594" s="15" t="s">
        <v>88</v>
      </c>
      <c r="C594" s="15" t="s">
        <v>14</v>
      </c>
      <c r="D594" s="18" t="s">
        <v>481</v>
      </c>
      <c r="E594" s="15"/>
      <c r="F594" s="36" t="n">
        <f aca="false">F595</f>
        <v>337530</v>
      </c>
    </row>
    <row r="595" customFormat="false" ht="30" hidden="false" customHeight="false" outlineLevel="0" collapsed="false">
      <c r="A595" s="19" t="s">
        <v>163</v>
      </c>
      <c r="B595" s="15" t="s">
        <v>88</v>
      </c>
      <c r="C595" s="15" t="s">
        <v>14</v>
      </c>
      <c r="D595" s="18" t="s">
        <v>481</v>
      </c>
      <c r="E595" s="15" t="s">
        <v>164</v>
      </c>
      <c r="F595" s="36" t="n">
        <f aca="false">F596</f>
        <v>337530</v>
      </c>
    </row>
    <row r="596" customFormat="false" ht="15" hidden="false" customHeight="false" outlineLevel="0" collapsed="false">
      <c r="A596" s="19" t="s">
        <v>165</v>
      </c>
      <c r="B596" s="15" t="s">
        <v>88</v>
      </c>
      <c r="C596" s="15" t="s">
        <v>14</v>
      </c>
      <c r="D596" s="18" t="s">
        <v>481</v>
      </c>
      <c r="E596" s="15" t="s">
        <v>166</v>
      </c>
      <c r="F596" s="36" t="n">
        <f aca="false">'прил 7'!G773</f>
        <v>337530</v>
      </c>
    </row>
    <row r="597" customFormat="false" ht="90" hidden="false" customHeight="false" outlineLevel="0" collapsed="false">
      <c r="A597" s="21" t="s">
        <v>482</v>
      </c>
      <c r="B597" s="15" t="s">
        <v>88</v>
      </c>
      <c r="C597" s="15" t="s">
        <v>14</v>
      </c>
      <c r="D597" s="18" t="s">
        <v>483</v>
      </c>
      <c r="E597" s="22"/>
      <c r="F597" s="36" t="n">
        <f aca="false">F598</f>
        <v>3888</v>
      </c>
    </row>
    <row r="598" customFormat="false" ht="30" hidden="false" customHeight="false" outlineLevel="0" collapsed="false">
      <c r="A598" s="19" t="s">
        <v>163</v>
      </c>
      <c r="B598" s="15" t="s">
        <v>88</v>
      </c>
      <c r="C598" s="15" t="s">
        <v>14</v>
      </c>
      <c r="D598" s="18" t="s">
        <v>483</v>
      </c>
      <c r="E598" s="15" t="s">
        <v>164</v>
      </c>
      <c r="F598" s="36" t="n">
        <f aca="false">F599</f>
        <v>3888</v>
      </c>
    </row>
    <row r="599" customFormat="false" ht="30" hidden="false" customHeight="false" outlineLevel="0" collapsed="false">
      <c r="A599" s="19" t="s">
        <v>484</v>
      </c>
      <c r="B599" s="15" t="s">
        <v>88</v>
      </c>
      <c r="C599" s="15" t="s">
        <v>14</v>
      </c>
      <c r="D599" s="18" t="s">
        <v>483</v>
      </c>
      <c r="E599" s="15" t="s">
        <v>485</v>
      </c>
      <c r="F599" s="36" t="n">
        <f aca="false">'прил 7'!G776</f>
        <v>3888</v>
      </c>
    </row>
    <row r="600" customFormat="false" ht="30" hidden="false" customHeight="false" outlineLevel="0" collapsed="false">
      <c r="A600" s="17" t="s">
        <v>115</v>
      </c>
      <c r="B600" s="15" t="s">
        <v>88</v>
      </c>
      <c r="C600" s="15" t="s">
        <v>14</v>
      </c>
      <c r="D600" s="18" t="s">
        <v>116</v>
      </c>
      <c r="E600" s="15"/>
      <c r="F600" s="16" t="n">
        <f aca="false">F606+F611+F601</f>
        <v>15924.7</v>
      </c>
    </row>
    <row r="601" customFormat="false" ht="30" hidden="false" customHeight="false" outlineLevel="0" collapsed="false">
      <c r="A601" s="17" t="s">
        <v>117</v>
      </c>
      <c r="B601" s="15" t="s">
        <v>88</v>
      </c>
      <c r="C601" s="15" t="s">
        <v>14</v>
      </c>
      <c r="D601" s="18" t="s">
        <v>118</v>
      </c>
      <c r="E601" s="15"/>
      <c r="F601" s="16" t="n">
        <f aca="false">F602</f>
        <v>15462.7</v>
      </c>
    </row>
    <row r="602" customFormat="false" ht="45" hidden="false" customHeight="false" outlineLevel="0" collapsed="false">
      <c r="A602" s="21" t="s">
        <v>119</v>
      </c>
      <c r="B602" s="15" t="s">
        <v>88</v>
      </c>
      <c r="C602" s="15" t="s">
        <v>14</v>
      </c>
      <c r="D602" s="18" t="s">
        <v>120</v>
      </c>
      <c r="E602" s="15"/>
      <c r="F602" s="16" t="n">
        <f aca="false">F603</f>
        <v>15462.7</v>
      </c>
    </row>
    <row r="603" customFormat="false" ht="15" hidden="false" customHeight="false" outlineLevel="0" collapsed="false">
      <c r="A603" s="19" t="s">
        <v>121</v>
      </c>
      <c r="B603" s="15" t="s">
        <v>88</v>
      </c>
      <c r="C603" s="15" t="s">
        <v>14</v>
      </c>
      <c r="D603" s="18" t="s">
        <v>122</v>
      </c>
      <c r="E603" s="15"/>
      <c r="F603" s="16" t="n">
        <f aca="false">F604</f>
        <v>15462.7</v>
      </c>
    </row>
    <row r="604" customFormat="false" ht="30" hidden="false" customHeight="false" outlineLevel="0" collapsed="false">
      <c r="A604" s="19" t="s">
        <v>163</v>
      </c>
      <c r="B604" s="15" t="s">
        <v>88</v>
      </c>
      <c r="C604" s="15" t="s">
        <v>14</v>
      </c>
      <c r="D604" s="18" t="s">
        <v>122</v>
      </c>
      <c r="E604" s="15" t="s">
        <v>164</v>
      </c>
      <c r="F604" s="16" t="n">
        <f aca="false">F605</f>
        <v>15462.7</v>
      </c>
    </row>
    <row r="605" customFormat="false" ht="15" hidden="false" customHeight="false" outlineLevel="0" collapsed="false">
      <c r="A605" s="19" t="s">
        <v>165</v>
      </c>
      <c r="B605" s="15" t="s">
        <v>88</v>
      </c>
      <c r="C605" s="15" t="s">
        <v>14</v>
      </c>
      <c r="D605" s="18" t="s">
        <v>122</v>
      </c>
      <c r="E605" s="15" t="s">
        <v>166</v>
      </c>
      <c r="F605" s="16" t="n">
        <f aca="false">'прил 7'!G782</f>
        <v>15462.7</v>
      </c>
    </row>
    <row r="606" customFormat="false" ht="15" hidden="false" customHeight="false" outlineLevel="0" collapsed="false">
      <c r="A606" s="17" t="s">
        <v>238</v>
      </c>
      <c r="B606" s="15" t="s">
        <v>88</v>
      </c>
      <c r="C606" s="15" t="s">
        <v>14</v>
      </c>
      <c r="D606" s="18" t="s">
        <v>239</v>
      </c>
      <c r="E606" s="15"/>
      <c r="F606" s="16" t="n">
        <f aca="false">F607</f>
        <v>395</v>
      </c>
    </row>
    <row r="607" customFormat="false" ht="30" hidden="false" customHeight="false" outlineLevel="0" collapsed="false">
      <c r="A607" s="21" t="s">
        <v>240</v>
      </c>
      <c r="B607" s="15" t="s">
        <v>88</v>
      </c>
      <c r="C607" s="15" t="s">
        <v>14</v>
      </c>
      <c r="D607" s="18" t="s">
        <v>241</v>
      </c>
      <c r="E607" s="15"/>
      <c r="F607" s="16" t="n">
        <f aca="false">F608</f>
        <v>395</v>
      </c>
    </row>
    <row r="608" customFormat="false" ht="30" hidden="false" customHeight="false" outlineLevel="0" collapsed="false">
      <c r="A608" s="25" t="s">
        <v>242</v>
      </c>
      <c r="B608" s="15" t="s">
        <v>88</v>
      </c>
      <c r="C608" s="15" t="s">
        <v>14</v>
      </c>
      <c r="D608" s="18" t="s">
        <v>243</v>
      </c>
      <c r="E608" s="15"/>
      <c r="F608" s="16" t="n">
        <f aca="false">F609</f>
        <v>395</v>
      </c>
    </row>
    <row r="609" customFormat="false" ht="30" hidden="false" customHeight="false" outlineLevel="0" collapsed="false">
      <c r="A609" s="19" t="s">
        <v>163</v>
      </c>
      <c r="B609" s="15" t="s">
        <v>88</v>
      </c>
      <c r="C609" s="15" t="s">
        <v>14</v>
      </c>
      <c r="D609" s="18" t="s">
        <v>243</v>
      </c>
      <c r="E609" s="15" t="s">
        <v>164</v>
      </c>
      <c r="F609" s="16" t="n">
        <f aca="false">F610</f>
        <v>395</v>
      </c>
    </row>
    <row r="610" customFormat="false" ht="15" hidden="false" customHeight="false" outlineLevel="0" collapsed="false">
      <c r="A610" s="19" t="s">
        <v>165</v>
      </c>
      <c r="B610" s="15" t="s">
        <v>88</v>
      </c>
      <c r="C610" s="15" t="s">
        <v>14</v>
      </c>
      <c r="D610" s="18" t="s">
        <v>243</v>
      </c>
      <c r="E610" s="15" t="s">
        <v>166</v>
      </c>
      <c r="F610" s="16" t="n">
        <f aca="false">'прил 7'!G787</f>
        <v>395</v>
      </c>
    </row>
    <row r="611" customFormat="false" ht="15" hidden="false" customHeight="false" outlineLevel="0" collapsed="false">
      <c r="A611" s="17" t="s">
        <v>195</v>
      </c>
      <c r="B611" s="15" t="s">
        <v>88</v>
      </c>
      <c r="C611" s="15" t="s">
        <v>14</v>
      </c>
      <c r="D611" s="18" t="s">
        <v>196</v>
      </c>
      <c r="E611" s="15"/>
      <c r="F611" s="16" t="n">
        <f aca="false">F612</f>
        <v>67</v>
      </c>
    </row>
    <row r="612" customFormat="false" ht="60" hidden="false" customHeight="false" outlineLevel="0" collapsed="false">
      <c r="A612" s="21" t="s">
        <v>197</v>
      </c>
      <c r="B612" s="15" t="s">
        <v>88</v>
      </c>
      <c r="C612" s="15" t="s">
        <v>14</v>
      </c>
      <c r="D612" s="18" t="s">
        <v>198</v>
      </c>
      <c r="E612" s="15"/>
      <c r="F612" s="16" t="n">
        <f aca="false">F613</f>
        <v>67</v>
      </c>
    </row>
    <row r="613" customFormat="false" ht="45" hidden="false" customHeight="false" outlineLevel="0" collapsed="false">
      <c r="A613" s="21" t="s">
        <v>199</v>
      </c>
      <c r="B613" s="15" t="s">
        <v>88</v>
      </c>
      <c r="C613" s="15" t="s">
        <v>14</v>
      </c>
      <c r="D613" s="18" t="s">
        <v>200</v>
      </c>
      <c r="E613" s="15"/>
      <c r="F613" s="16" t="n">
        <f aca="false">F614</f>
        <v>67</v>
      </c>
    </row>
    <row r="614" customFormat="false" ht="30" hidden="false" customHeight="false" outlineLevel="0" collapsed="false">
      <c r="A614" s="19" t="s">
        <v>163</v>
      </c>
      <c r="B614" s="15" t="s">
        <v>88</v>
      </c>
      <c r="C614" s="15" t="s">
        <v>14</v>
      </c>
      <c r="D614" s="18" t="s">
        <v>200</v>
      </c>
      <c r="E614" s="15" t="s">
        <v>164</v>
      </c>
      <c r="F614" s="16" t="n">
        <f aca="false">F615</f>
        <v>67</v>
      </c>
    </row>
    <row r="615" customFormat="false" ht="15" hidden="false" customHeight="false" outlineLevel="0" collapsed="false">
      <c r="A615" s="19" t="s">
        <v>165</v>
      </c>
      <c r="B615" s="15" t="s">
        <v>88</v>
      </c>
      <c r="C615" s="15" t="s">
        <v>14</v>
      </c>
      <c r="D615" s="18" t="s">
        <v>200</v>
      </c>
      <c r="E615" s="15" t="s">
        <v>166</v>
      </c>
      <c r="F615" s="16" t="n">
        <f aca="false">'прил 7'!G792</f>
        <v>67</v>
      </c>
    </row>
    <row r="616" customFormat="false" ht="30" hidden="false" customHeight="false" outlineLevel="0" collapsed="false">
      <c r="A616" s="17" t="s">
        <v>155</v>
      </c>
      <c r="B616" s="15" t="s">
        <v>88</v>
      </c>
      <c r="C616" s="15" t="s">
        <v>14</v>
      </c>
      <c r="D616" s="18" t="s">
        <v>156</v>
      </c>
      <c r="E616" s="15"/>
      <c r="F616" s="16" t="n">
        <f aca="false">F617</f>
        <v>194.2</v>
      </c>
    </row>
    <row r="617" customFormat="false" ht="45" hidden="false" customHeight="false" outlineLevel="0" collapsed="false">
      <c r="A617" s="17" t="s">
        <v>296</v>
      </c>
      <c r="B617" s="15" t="s">
        <v>88</v>
      </c>
      <c r="C617" s="15" t="s">
        <v>14</v>
      </c>
      <c r="D617" s="18" t="s">
        <v>297</v>
      </c>
      <c r="E617" s="15"/>
      <c r="F617" s="16" t="n">
        <f aca="false">F618</f>
        <v>194.2</v>
      </c>
    </row>
    <row r="618" customFormat="false" ht="15" hidden="false" customHeight="false" outlineLevel="0" collapsed="false">
      <c r="A618" s="17" t="s">
        <v>486</v>
      </c>
      <c r="B618" s="15" t="s">
        <v>88</v>
      </c>
      <c r="C618" s="15" t="s">
        <v>14</v>
      </c>
      <c r="D618" s="18" t="s">
        <v>487</v>
      </c>
      <c r="E618" s="22"/>
      <c r="F618" s="16" t="n">
        <f aca="false">F619+F622</f>
        <v>194.2</v>
      </c>
    </row>
    <row r="619" customFormat="false" ht="75" hidden="false" customHeight="false" outlineLevel="0" collapsed="false">
      <c r="A619" s="20" t="s">
        <v>488</v>
      </c>
      <c r="B619" s="15" t="s">
        <v>88</v>
      </c>
      <c r="C619" s="15" t="s">
        <v>14</v>
      </c>
      <c r="D619" s="18" t="s">
        <v>489</v>
      </c>
      <c r="E619" s="22"/>
      <c r="F619" s="16" t="n">
        <f aca="false">F620</f>
        <v>68.4</v>
      </c>
    </row>
    <row r="620" customFormat="false" ht="30" hidden="false" customHeight="false" outlineLevel="0" collapsed="false">
      <c r="A620" s="19" t="s">
        <v>163</v>
      </c>
      <c r="B620" s="15" t="s">
        <v>88</v>
      </c>
      <c r="C620" s="15" t="s">
        <v>14</v>
      </c>
      <c r="D620" s="18" t="s">
        <v>489</v>
      </c>
      <c r="E620" s="15" t="n">
        <v>600</v>
      </c>
      <c r="F620" s="16" t="n">
        <f aca="false">F621</f>
        <v>68.4</v>
      </c>
    </row>
    <row r="621" customFormat="false" ht="15" hidden="false" customHeight="false" outlineLevel="0" collapsed="false">
      <c r="A621" s="19" t="s">
        <v>165</v>
      </c>
      <c r="B621" s="15" t="s">
        <v>88</v>
      </c>
      <c r="C621" s="15" t="s">
        <v>14</v>
      </c>
      <c r="D621" s="18" t="s">
        <v>489</v>
      </c>
      <c r="E621" s="15" t="n">
        <v>610</v>
      </c>
      <c r="F621" s="16" t="n">
        <f aca="false">'прил 7'!G798</f>
        <v>68.4</v>
      </c>
    </row>
    <row r="622" customFormat="false" ht="60" hidden="false" customHeight="false" outlineLevel="0" collapsed="false">
      <c r="A622" s="20" t="s">
        <v>490</v>
      </c>
      <c r="B622" s="15" t="s">
        <v>88</v>
      </c>
      <c r="C622" s="15" t="s">
        <v>14</v>
      </c>
      <c r="D622" s="18" t="s">
        <v>491</v>
      </c>
      <c r="E622" s="22"/>
      <c r="F622" s="16" t="n">
        <f aca="false">F623</f>
        <v>125.8</v>
      </c>
    </row>
    <row r="623" customFormat="false" ht="30" hidden="false" customHeight="false" outlineLevel="0" collapsed="false">
      <c r="A623" s="19" t="s">
        <v>163</v>
      </c>
      <c r="B623" s="15" t="s">
        <v>88</v>
      </c>
      <c r="C623" s="15" t="s">
        <v>14</v>
      </c>
      <c r="D623" s="18" t="s">
        <v>491</v>
      </c>
      <c r="E623" s="22" t="n">
        <v>600</v>
      </c>
      <c r="F623" s="16" t="n">
        <f aca="false">F624</f>
        <v>125.8</v>
      </c>
    </row>
    <row r="624" customFormat="false" ht="15" hidden="false" customHeight="false" outlineLevel="0" collapsed="false">
      <c r="A624" s="19" t="s">
        <v>165</v>
      </c>
      <c r="B624" s="15" t="s">
        <v>88</v>
      </c>
      <c r="C624" s="15" t="s">
        <v>14</v>
      </c>
      <c r="D624" s="18" t="s">
        <v>491</v>
      </c>
      <c r="E624" s="22" t="n">
        <v>610</v>
      </c>
      <c r="F624" s="16" t="n">
        <f aca="false">'прил 7'!G801</f>
        <v>125.8</v>
      </c>
    </row>
    <row r="625" customFormat="false" ht="30" hidden="false" customHeight="false" outlineLevel="0" collapsed="false">
      <c r="A625" s="17" t="s">
        <v>354</v>
      </c>
      <c r="B625" s="15" t="s">
        <v>88</v>
      </c>
      <c r="C625" s="15" t="s">
        <v>14</v>
      </c>
      <c r="D625" s="18" t="s">
        <v>355</v>
      </c>
      <c r="E625" s="15"/>
      <c r="F625" s="16" t="n">
        <f aca="false">F626</f>
        <v>74947</v>
      </c>
    </row>
    <row r="626" customFormat="false" ht="30" hidden="false" customHeight="false" outlineLevel="0" collapsed="false">
      <c r="A626" s="17" t="s">
        <v>492</v>
      </c>
      <c r="B626" s="15" t="s">
        <v>88</v>
      </c>
      <c r="C626" s="15" t="s">
        <v>14</v>
      </c>
      <c r="D626" s="18" t="s">
        <v>493</v>
      </c>
      <c r="E626" s="15"/>
      <c r="F626" s="16" t="n">
        <f aca="false">F627</f>
        <v>74947</v>
      </c>
    </row>
    <row r="627" customFormat="false" ht="30" hidden="false" customHeight="false" outlineLevel="0" collapsed="false">
      <c r="A627" s="20" t="s">
        <v>494</v>
      </c>
      <c r="B627" s="15" t="s">
        <v>88</v>
      </c>
      <c r="C627" s="15" t="s">
        <v>14</v>
      </c>
      <c r="D627" s="18" t="s">
        <v>495</v>
      </c>
      <c r="E627" s="15"/>
      <c r="F627" s="16" t="n">
        <f aca="false">F628</f>
        <v>74947</v>
      </c>
    </row>
    <row r="628" customFormat="false" ht="30" hidden="false" customHeight="false" outlineLevel="0" collapsed="false">
      <c r="A628" s="20" t="s">
        <v>496</v>
      </c>
      <c r="B628" s="15" t="s">
        <v>88</v>
      </c>
      <c r="C628" s="15" t="s">
        <v>14</v>
      </c>
      <c r="D628" s="18" t="s">
        <v>497</v>
      </c>
      <c r="E628" s="15"/>
      <c r="F628" s="16" t="n">
        <f aca="false">F629</f>
        <v>74947</v>
      </c>
    </row>
    <row r="629" customFormat="false" ht="30" hidden="false" customHeight="false" outlineLevel="0" collapsed="false">
      <c r="A629" s="19" t="s">
        <v>380</v>
      </c>
      <c r="B629" s="15" t="s">
        <v>88</v>
      </c>
      <c r="C629" s="15" t="s">
        <v>14</v>
      </c>
      <c r="D629" s="18" t="s">
        <v>497</v>
      </c>
      <c r="E629" s="15" t="s">
        <v>381</v>
      </c>
      <c r="F629" s="16" t="n">
        <f aca="false">F630</f>
        <v>74947</v>
      </c>
    </row>
    <row r="630" customFormat="false" ht="15" hidden="false" customHeight="false" outlineLevel="0" collapsed="false">
      <c r="A630" s="19" t="s">
        <v>382</v>
      </c>
      <c r="B630" s="15" t="s">
        <v>88</v>
      </c>
      <c r="C630" s="15" t="s">
        <v>14</v>
      </c>
      <c r="D630" s="18" t="s">
        <v>497</v>
      </c>
      <c r="E630" s="15" t="s">
        <v>383</v>
      </c>
      <c r="F630" s="16" t="n">
        <f aca="false">'прил 7'!G530</f>
        <v>74947</v>
      </c>
    </row>
    <row r="631" customFormat="false" ht="15" hidden="false" customHeight="false" outlineLevel="0" collapsed="false">
      <c r="A631" s="14" t="s">
        <v>498</v>
      </c>
      <c r="B631" s="15" t="s">
        <v>88</v>
      </c>
      <c r="C631" s="15" t="s">
        <v>16</v>
      </c>
      <c r="D631" s="18"/>
      <c r="E631" s="15"/>
      <c r="F631" s="16" t="n">
        <f aca="false">F632+F660+F666+F687+F696</f>
        <v>995523.4</v>
      </c>
    </row>
    <row r="632" customFormat="false" ht="15" hidden="false" customHeight="false" outlineLevel="0" collapsed="false">
      <c r="A632" s="17" t="s">
        <v>107</v>
      </c>
      <c r="B632" s="15" t="s">
        <v>88</v>
      </c>
      <c r="C632" s="15" t="s">
        <v>16</v>
      </c>
      <c r="D632" s="18" t="s">
        <v>108</v>
      </c>
      <c r="E632" s="15"/>
      <c r="F632" s="36" t="n">
        <f aca="false">F633+F655</f>
        <v>542219</v>
      </c>
    </row>
    <row r="633" customFormat="false" ht="15" hidden="false" customHeight="false" outlineLevel="0" collapsed="false">
      <c r="A633" s="17" t="s">
        <v>109</v>
      </c>
      <c r="B633" s="15" t="s">
        <v>88</v>
      </c>
      <c r="C633" s="15" t="s">
        <v>16</v>
      </c>
      <c r="D633" s="18" t="s">
        <v>110</v>
      </c>
      <c r="E633" s="15"/>
      <c r="F633" s="16" t="n">
        <f aca="false">F634+F641+F651</f>
        <v>541869</v>
      </c>
    </row>
    <row r="634" customFormat="false" ht="30" hidden="false" customHeight="false" outlineLevel="0" collapsed="false">
      <c r="A634" s="17" t="s">
        <v>499</v>
      </c>
      <c r="B634" s="15" t="s">
        <v>88</v>
      </c>
      <c r="C634" s="15" t="s">
        <v>16</v>
      </c>
      <c r="D634" s="18" t="s">
        <v>500</v>
      </c>
      <c r="E634" s="15"/>
      <c r="F634" s="16" t="n">
        <f aca="false">F635+F638</f>
        <v>498175</v>
      </c>
    </row>
    <row r="635" customFormat="false" ht="30" hidden="false" customHeight="false" outlineLevel="0" collapsed="false">
      <c r="A635" s="17" t="s">
        <v>501</v>
      </c>
      <c r="B635" s="15" t="s">
        <v>88</v>
      </c>
      <c r="C635" s="15" t="s">
        <v>16</v>
      </c>
      <c r="D635" s="18" t="s">
        <v>502</v>
      </c>
      <c r="E635" s="15"/>
      <c r="F635" s="16" t="n">
        <f aca="false">F636</f>
        <v>72940</v>
      </c>
    </row>
    <row r="636" customFormat="false" ht="30" hidden="false" customHeight="false" outlineLevel="0" collapsed="false">
      <c r="A636" s="19" t="s">
        <v>163</v>
      </c>
      <c r="B636" s="15" t="s">
        <v>88</v>
      </c>
      <c r="C636" s="15" t="s">
        <v>16</v>
      </c>
      <c r="D636" s="18" t="s">
        <v>502</v>
      </c>
      <c r="E636" s="15" t="s">
        <v>164</v>
      </c>
      <c r="F636" s="16" t="n">
        <f aca="false">F637</f>
        <v>72940</v>
      </c>
    </row>
    <row r="637" customFormat="false" ht="15" hidden="false" customHeight="false" outlineLevel="0" collapsed="false">
      <c r="A637" s="19" t="s">
        <v>165</v>
      </c>
      <c r="B637" s="15" t="s">
        <v>88</v>
      </c>
      <c r="C637" s="15" t="s">
        <v>16</v>
      </c>
      <c r="D637" s="18" t="s">
        <v>502</v>
      </c>
      <c r="E637" s="15" t="s">
        <v>166</v>
      </c>
      <c r="F637" s="16" t="n">
        <f aca="false">'прил 7'!G808</f>
        <v>72940</v>
      </c>
    </row>
    <row r="638" customFormat="false" ht="165" hidden="false" customHeight="false" outlineLevel="0" collapsed="false">
      <c r="A638" s="21" t="s">
        <v>503</v>
      </c>
      <c r="B638" s="15" t="s">
        <v>88</v>
      </c>
      <c r="C638" s="15" t="s">
        <v>16</v>
      </c>
      <c r="D638" s="18" t="s">
        <v>504</v>
      </c>
      <c r="E638" s="15"/>
      <c r="F638" s="16" t="n">
        <f aca="false">F639</f>
        <v>425235</v>
      </c>
    </row>
    <row r="639" customFormat="false" ht="30" hidden="false" customHeight="false" outlineLevel="0" collapsed="false">
      <c r="A639" s="19" t="s">
        <v>163</v>
      </c>
      <c r="B639" s="15" t="s">
        <v>88</v>
      </c>
      <c r="C639" s="15" t="s">
        <v>16</v>
      </c>
      <c r="D639" s="18" t="s">
        <v>504</v>
      </c>
      <c r="E639" s="15" t="s">
        <v>164</v>
      </c>
      <c r="F639" s="16" t="n">
        <f aca="false">F640</f>
        <v>425235</v>
      </c>
    </row>
    <row r="640" customFormat="false" ht="15" hidden="false" customHeight="false" outlineLevel="0" collapsed="false">
      <c r="A640" s="19" t="s">
        <v>165</v>
      </c>
      <c r="B640" s="15" t="s">
        <v>88</v>
      </c>
      <c r="C640" s="15" t="s">
        <v>16</v>
      </c>
      <c r="D640" s="18" t="s">
        <v>504</v>
      </c>
      <c r="E640" s="15" t="s">
        <v>166</v>
      </c>
      <c r="F640" s="16" t="n">
        <f aca="false">'прил 7'!G811</f>
        <v>425235</v>
      </c>
    </row>
    <row r="641" customFormat="false" ht="75" hidden="false" customHeight="false" outlineLevel="0" collapsed="false">
      <c r="A641" s="17" t="s">
        <v>111</v>
      </c>
      <c r="B641" s="15" t="s">
        <v>88</v>
      </c>
      <c r="C641" s="15" t="s">
        <v>16</v>
      </c>
      <c r="D641" s="18" t="s">
        <v>112</v>
      </c>
      <c r="E641" s="15"/>
      <c r="F641" s="16" t="n">
        <f aca="false">F642+F648+F645</f>
        <v>43034</v>
      </c>
    </row>
    <row r="642" customFormat="false" ht="105" hidden="false" customHeight="false" outlineLevel="0" collapsed="false">
      <c r="A642" s="21" t="s">
        <v>505</v>
      </c>
      <c r="B642" s="15" t="s">
        <v>88</v>
      </c>
      <c r="C642" s="15" t="s">
        <v>16</v>
      </c>
      <c r="D642" s="18" t="s">
        <v>506</v>
      </c>
      <c r="E642" s="15"/>
      <c r="F642" s="16" t="n">
        <f aca="false">F643</f>
        <v>29915</v>
      </c>
    </row>
    <row r="643" customFormat="false" ht="30" hidden="false" customHeight="false" outlineLevel="0" collapsed="false">
      <c r="A643" s="19" t="s">
        <v>163</v>
      </c>
      <c r="B643" s="15" t="s">
        <v>88</v>
      </c>
      <c r="C643" s="15" t="s">
        <v>16</v>
      </c>
      <c r="D643" s="18" t="s">
        <v>506</v>
      </c>
      <c r="E643" s="15" t="s">
        <v>164</v>
      </c>
      <c r="F643" s="16" t="n">
        <f aca="false">F644</f>
        <v>29915</v>
      </c>
    </row>
    <row r="644" customFormat="false" ht="15" hidden="false" customHeight="false" outlineLevel="0" collapsed="false">
      <c r="A644" s="19" t="s">
        <v>165</v>
      </c>
      <c r="B644" s="15" t="s">
        <v>88</v>
      </c>
      <c r="C644" s="15" t="s">
        <v>16</v>
      </c>
      <c r="D644" s="18" t="s">
        <v>506</v>
      </c>
      <c r="E644" s="15" t="s">
        <v>166</v>
      </c>
      <c r="F644" s="16" t="n">
        <f aca="false">'прил 7'!G815</f>
        <v>29915</v>
      </c>
    </row>
    <row r="645" customFormat="false" ht="75" hidden="false" customHeight="false" outlineLevel="0" collapsed="false">
      <c r="A645" s="21" t="s">
        <v>507</v>
      </c>
      <c r="B645" s="15" t="s">
        <v>88</v>
      </c>
      <c r="C645" s="15" t="s">
        <v>16</v>
      </c>
      <c r="D645" s="18" t="s">
        <v>508</v>
      </c>
      <c r="E645" s="15"/>
      <c r="F645" s="16" t="n">
        <f aca="false">F646</f>
        <v>19</v>
      </c>
    </row>
    <row r="646" customFormat="false" ht="30" hidden="false" customHeight="false" outlineLevel="0" collapsed="false">
      <c r="A646" s="19" t="s">
        <v>163</v>
      </c>
      <c r="B646" s="15" t="s">
        <v>88</v>
      </c>
      <c r="C646" s="15" t="s">
        <v>16</v>
      </c>
      <c r="D646" s="18" t="s">
        <v>508</v>
      </c>
      <c r="E646" s="15" t="s">
        <v>164</v>
      </c>
      <c r="F646" s="16" t="n">
        <f aca="false">F647</f>
        <v>19</v>
      </c>
    </row>
    <row r="647" customFormat="false" ht="15" hidden="false" customHeight="false" outlineLevel="0" collapsed="false">
      <c r="A647" s="19" t="s">
        <v>165</v>
      </c>
      <c r="B647" s="15" t="s">
        <v>88</v>
      </c>
      <c r="C647" s="15" t="s">
        <v>16</v>
      </c>
      <c r="D647" s="18" t="s">
        <v>508</v>
      </c>
      <c r="E647" s="15" t="s">
        <v>166</v>
      </c>
      <c r="F647" s="16" t="n">
        <f aca="false">'прил 7'!G818</f>
        <v>19</v>
      </c>
    </row>
    <row r="648" customFormat="false" ht="120" hidden="false" customHeight="false" outlineLevel="0" collapsed="false">
      <c r="A648" s="21" t="s">
        <v>509</v>
      </c>
      <c r="B648" s="15" t="s">
        <v>88</v>
      </c>
      <c r="C648" s="15" t="s">
        <v>16</v>
      </c>
      <c r="D648" s="18" t="s">
        <v>510</v>
      </c>
      <c r="E648" s="15"/>
      <c r="F648" s="16" t="n">
        <f aca="false">F649</f>
        <v>13100</v>
      </c>
    </row>
    <row r="649" customFormat="false" ht="30" hidden="false" customHeight="false" outlineLevel="0" collapsed="false">
      <c r="A649" s="19" t="s">
        <v>163</v>
      </c>
      <c r="B649" s="15" t="s">
        <v>88</v>
      </c>
      <c r="C649" s="15" t="s">
        <v>16</v>
      </c>
      <c r="D649" s="18" t="s">
        <v>510</v>
      </c>
      <c r="E649" s="15" t="s">
        <v>164</v>
      </c>
      <c r="F649" s="16" t="n">
        <f aca="false">F650</f>
        <v>13100</v>
      </c>
    </row>
    <row r="650" customFormat="false" ht="15" hidden="false" customHeight="false" outlineLevel="0" collapsed="false">
      <c r="A650" s="19" t="s">
        <v>165</v>
      </c>
      <c r="B650" s="15" t="s">
        <v>88</v>
      </c>
      <c r="C650" s="15" t="s">
        <v>16</v>
      </c>
      <c r="D650" s="18" t="s">
        <v>510</v>
      </c>
      <c r="E650" s="15" t="s">
        <v>166</v>
      </c>
      <c r="F650" s="16" t="n">
        <f aca="false">'прил 7'!G821</f>
        <v>13100</v>
      </c>
    </row>
    <row r="651" customFormat="false" ht="75" hidden="false" customHeight="false" outlineLevel="0" collapsed="false">
      <c r="A651" s="17" t="s">
        <v>511</v>
      </c>
      <c r="B651" s="15" t="s">
        <v>88</v>
      </c>
      <c r="C651" s="15" t="s">
        <v>16</v>
      </c>
      <c r="D651" s="18" t="s">
        <v>512</v>
      </c>
      <c r="E651" s="15"/>
      <c r="F651" s="16" t="n">
        <f aca="false">F652</f>
        <v>660</v>
      </c>
    </row>
    <row r="652" customFormat="false" ht="30" hidden="false" customHeight="false" outlineLevel="0" collapsed="false">
      <c r="A652" s="21" t="s">
        <v>501</v>
      </c>
      <c r="B652" s="15" t="s">
        <v>88</v>
      </c>
      <c r="C652" s="15" t="s">
        <v>16</v>
      </c>
      <c r="D652" s="18" t="s">
        <v>513</v>
      </c>
      <c r="E652" s="15"/>
      <c r="F652" s="16" t="n">
        <f aca="false">F653</f>
        <v>660</v>
      </c>
    </row>
    <row r="653" customFormat="false" ht="30" hidden="false" customHeight="false" outlineLevel="0" collapsed="false">
      <c r="A653" s="19" t="s">
        <v>163</v>
      </c>
      <c r="B653" s="15" t="s">
        <v>88</v>
      </c>
      <c r="C653" s="15" t="s">
        <v>16</v>
      </c>
      <c r="D653" s="18" t="s">
        <v>513</v>
      </c>
      <c r="E653" s="15" t="s">
        <v>164</v>
      </c>
      <c r="F653" s="16" t="n">
        <f aca="false">F654</f>
        <v>660</v>
      </c>
    </row>
    <row r="654" customFormat="false" ht="15" hidden="false" customHeight="false" outlineLevel="0" collapsed="false">
      <c r="A654" s="19" t="s">
        <v>165</v>
      </c>
      <c r="B654" s="15" t="s">
        <v>88</v>
      </c>
      <c r="C654" s="15" t="s">
        <v>16</v>
      </c>
      <c r="D654" s="18" t="s">
        <v>513</v>
      </c>
      <c r="E654" s="15" t="s">
        <v>166</v>
      </c>
      <c r="F654" s="16" t="n">
        <f aca="false">'прил 7'!G825</f>
        <v>660</v>
      </c>
    </row>
    <row r="655" customFormat="false" ht="15" hidden="false" customHeight="false" outlineLevel="0" collapsed="false">
      <c r="A655" s="17" t="s">
        <v>145</v>
      </c>
      <c r="B655" s="15" t="s">
        <v>88</v>
      </c>
      <c r="C655" s="15" t="s">
        <v>16</v>
      </c>
      <c r="D655" s="18" t="s">
        <v>514</v>
      </c>
      <c r="E655" s="15"/>
      <c r="F655" s="16" t="n">
        <f aca="false">F656</f>
        <v>350</v>
      </c>
    </row>
    <row r="656" customFormat="false" ht="30" hidden="false" customHeight="false" outlineLevel="0" collapsed="false">
      <c r="A656" s="17" t="s">
        <v>21</v>
      </c>
      <c r="B656" s="15" t="s">
        <v>88</v>
      </c>
      <c r="C656" s="15" t="s">
        <v>16</v>
      </c>
      <c r="D656" s="18" t="s">
        <v>515</v>
      </c>
      <c r="E656" s="15"/>
      <c r="F656" s="16" t="n">
        <f aca="false">F657</f>
        <v>350</v>
      </c>
    </row>
    <row r="657" customFormat="false" ht="15" hidden="false" customHeight="false" outlineLevel="0" collapsed="false">
      <c r="A657" s="19" t="s">
        <v>516</v>
      </c>
      <c r="B657" s="15" t="s">
        <v>88</v>
      </c>
      <c r="C657" s="15" t="s">
        <v>16</v>
      </c>
      <c r="D657" s="18" t="s">
        <v>517</v>
      </c>
      <c r="E657" s="15"/>
      <c r="F657" s="16" t="n">
        <f aca="false">F658</f>
        <v>350</v>
      </c>
    </row>
    <row r="658" customFormat="false" ht="30" hidden="false" customHeight="false" outlineLevel="0" collapsed="false">
      <c r="A658" s="19" t="s">
        <v>39</v>
      </c>
      <c r="B658" s="15" t="s">
        <v>88</v>
      </c>
      <c r="C658" s="15" t="s">
        <v>16</v>
      </c>
      <c r="D658" s="18" t="s">
        <v>517</v>
      </c>
      <c r="E658" s="15" t="s">
        <v>40</v>
      </c>
      <c r="F658" s="16" t="n">
        <f aca="false">F659</f>
        <v>350</v>
      </c>
    </row>
    <row r="659" customFormat="false" ht="30" hidden="false" customHeight="false" outlineLevel="0" collapsed="false">
      <c r="A659" s="19" t="s">
        <v>41</v>
      </c>
      <c r="B659" s="15" t="s">
        <v>88</v>
      </c>
      <c r="C659" s="15" t="s">
        <v>16</v>
      </c>
      <c r="D659" s="18" t="s">
        <v>517</v>
      </c>
      <c r="E659" s="15" t="s">
        <v>42</v>
      </c>
      <c r="F659" s="16" t="n">
        <f aca="false">'прил 7'!G830</f>
        <v>350</v>
      </c>
    </row>
    <row r="660" customFormat="false" ht="15" hidden="false" customHeight="false" outlineLevel="0" collapsed="false">
      <c r="A660" s="17" t="s">
        <v>45</v>
      </c>
      <c r="B660" s="15" t="s">
        <v>88</v>
      </c>
      <c r="C660" s="15" t="s">
        <v>16</v>
      </c>
      <c r="D660" s="18" t="s">
        <v>46</v>
      </c>
      <c r="E660" s="15"/>
      <c r="F660" s="16" t="n">
        <f aca="false">F661</f>
        <v>640</v>
      </c>
    </row>
    <row r="661" customFormat="false" ht="15" hidden="false" customHeight="false" outlineLevel="0" collapsed="false">
      <c r="A661" s="17" t="s">
        <v>518</v>
      </c>
      <c r="B661" s="15" t="s">
        <v>88</v>
      </c>
      <c r="C661" s="15" t="s">
        <v>16</v>
      </c>
      <c r="D661" s="18" t="s">
        <v>519</v>
      </c>
      <c r="E661" s="15"/>
      <c r="F661" s="16" t="n">
        <f aca="false">F662</f>
        <v>640</v>
      </c>
    </row>
    <row r="662" customFormat="false" ht="45" hidden="false" customHeight="false" outlineLevel="0" collapsed="false">
      <c r="A662" s="20" t="s">
        <v>520</v>
      </c>
      <c r="B662" s="15" t="s">
        <v>88</v>
      </c>
      <c r="C662" s="15" t="s">
        <v>16</v>
      </c>
      <c r="D662" s="18" t="s">
        <v>521</v>
      </c>
      <c r="E662" s="15"/>
      <c r="F662" s="16" t="n">
        <f aca="false">F663</f>
        <v>640</v>
      </c>
    </row>
    <row r="663" customFormat="false" ht="105" hidden="false" customHeight="false" outlineLevel="0" collapsed="false">
      <c r="A663" s="20" t="s">
        <v>522</v>
      </c>
      <c r="B663" s="15" t="s">
        <v>88</v>
      </c>
      <c r="C663" s="15" t="s">
        <v>16</v>
      </c>
      <c r="D663" s="18" t="s">
        <v>523</v>
      </c>
      <c r="E663" s="15"/>
      <c r="F663" s="16" t="n">
        <f aca="false">F664</f>
        <v>640</v>
      </c>
    </row>
    <row r="664" customFormat="false" ht="30" hidden="false" customHeight="false" outlineLevel="0" collapsed="false">
      <c r="A664" s="19" t="s">
        <v>163</v>
      </c>
      <c r="B664" s="15" t="s">
        <v>88</v>
      </c>
      <c r="C664" s="15" t="s">
        <v>16</v>
      </c>
      <c r="D664" s="18" t="s">
        <v>523</v>
      </c>
      <c r="E664" s="15" t="s">
        <v>164</v>
      </c>
      <c r="F664" s="16" t="n">
        <f aca="false">F665</f>
        <v>640</v>
      </c>
    </row>
    <row r="665" customFormat="false" ht="15" hidden="false" customHeight="false" outlineLevel="0" collapsed="false">
      <c r="A665" s="19" t="s">
        <v>165</v>
      </c>
      <c r="B665" s="15" t="s">
        <v>88</v>
      </c>
      <c r="C665" s="15" t="s">
        <v>16</v>
      </c>
      <c r="D665" s="18" t="s">
        <v>523</v>
      </c>
      <c r="E665" s="15" t="s">
        <v>166</v>
      </c>
      <c r="F665" s="16" t="n">
        <f aca="false">'прил 7'!G836</f>
        <v>640</v>
      </c>
    </row>
    <row r="666" customFormat="false" ht="30" hidden="false" customHeight="false" outlineLevel="0" collapsed="false">
      <c r="A666" s="17" t="s">
        <v>115</v>
      </c>
      <c r="B666" s="15" t="s">
        <v>88</v>
      </c>
      <c r="C666" s="15" t="s">
        <v>16</v>
      </c>
      <c r="D666" s="18" t="s">
        <v>116</v>
      </c>
      <c r="E666" s="15"/>
      <c r="F666" s="16" t="n">
        <f aca="false">F672+F677+F682+F667</f>
        <v>11745</v>
      </c>
    </row>
    <row r="667" customFormat="false" ht="30" hidden="false" customHeight="false" outlineLevel="0" collapsed="false">
      <c r="A667" s="17" t="s">
        <v>117</v>
      </c>
      <c r="B667" s="15" t="s">
        <v>88</v>
      </c>
      <c r="C667" s="15" t="s">
        <v>16</v>
      </c>
      <c r="D667" s="18" t="s">
        <v>118</v>
      </c>
      <c r="E667" s="15"/>
      <c r="F667" s="16" t="n">
        <f aca="false">F668</f>
        <v>11065</v>
      </c>
    </row>
    <row r="668" customFormat="false" ht="45" hidden="false" customHeight="false" outlineLevel="0" collapsed="false">
      <c r="A668" s="21" t="s">
        <v>119</v>
      </c>
      <c r="B668" s="15" t="s">
        <v>88</v>
      </c>
      <c r="C668" s="15" t="s">
        <v>16</v>
      </c>
      <c r="D668" s="18" t="s">
        <v>120</v>
      </c>
      <c r="E668" s="15"/>
      <c r="F668" s="16" t="n">
        <f aca="false">F669</f>
        <v>11065</v>
      </c>
    </row>
    <row r="669" customFormat="false" ht="15" hidden="false" customHeight="false" outlineLevel="0" collapsed="false">
      <c r="A669" s="19" t="s">
        <v>121</v>
      </c>
      <c r="B669" s="15" t="s">
        <v>88</v>
      </c>
      <c r="C669" s="15" t="s">
        <v>16</v>
      </c>
      <c r="D669" s="18" t="s">
        <v>122</v>
      </c>
      <c r="E669" s="15"/>
      <c r="F669" s="16" t="n">
        <f aca="false">F670</f>
        <v>11065</v>
      </c>
    </row>
    <row r="670" customFormat="false" ht="30" hidden="false" customHeight="false" outlineLevel="0" collapsed="false">
      <c r="A670" s="19" t="s">
        <v>163</v>
      </c>
      <c r="B670" s="15" t="s">
        <v>88</v>
      </c>
      <c r="C670" s="15" t="s">
        <v>16</v>
      </c>
      <c r="D670" s="18" t="s">
        <v>122</v>
      </c>
      <c r="E670" s="15" t="s">
        <v>164</v>
      </c>
      <c r="F670" s="16" t="n">
        <f aca="false">F671</f>
        <v>11065</v>
      </c>
    </row>
    <row r="671" customFormat="false" ht="15" hidden="false" customHeight="false" outlineLevel="0" collapsed="false">
      <c r="A671" s="19" t="s">
        <v>165</v>
      </c>
      <c r="B671" s="15" t="s">
        <v>88</v>
      </c>
      <c r="C671" s="15" t="s">
        <v>16</v>
      </c>
      <c r="D671" s="18" t="s">
        <v>122</v>
      </c>
      <c r="E671" s="15" t="s">
        <v>166</v>
      </c>
      <c r="F671" s="16" t="n">
        <f aca="false">'прил 7'!G842</f>
        <v>11065</v>
      </c>
    </row>
    <row r="672" customFormat="false" ht="45" hidden="false" customHeight="false" outlineLevel="0" collapsed="false">
      <c r="A672" s="17" t="s">
        <v>181</v>
      </c>
      <c r="B672" s="15" t="s">
        <v>88</v>
      </c>
      <c r="C672" s="15" t="s">
        <v>16</v>
      </c>
      <c r="D672" s="18" t="s">
        <v>182</v>
      </c>
      <c r="E672" s="15"/>
      <c r="F672" s="16" t="n">
        <f aca="false">F673</f>
        <v>50</v>
      </c>
    </row>
    <row r="673" customFormat="false" ht="45" hidden="false" customHeight="false" outlineLevel="0" collapsed="false">
      <c r="A673" s="21" t="s">
        <v>183</v>
      </c>
      <c r="B673" s="15" t="s">
        <v>88</v>
      </c>
      <c r="C673" s="15" t="s">
        <v>16</v>
      </c>
      <c r="D673" s="18" t="s">
        <v>184</v>
      </c>
      <c r="E673" s="15"/>
      <c r="F673" s="16" t="n">
        <f aca="false">F674</f>
        <v>50</v>
      </c>
    </row>
    <row r="674" customFormat="false" ht="30" hidden="false" customHeight="false" outlineLevel="0" collapsed="false">
      <c r="A674" s="21" t="s">
        <v>524</v>
      </c>
      <c r="B674" s="15" t="s">
        <v>88</v>
      </c>
      <c r="C674" s="15" t="s">
        <v>16</v>
      </c>
      <c r="D674" s="18" t="s">
        <v>525</v>
      </c>
      <c r="E674" s="22"/>
      <c r="F674" s="16" t="n">
        <f aca="false">F675</f>
        <v>50</v>
      </c>
    </row>
    <row r="675" customFormat="false" ht="30" hidden="false" customHeight="false" outlineLevel="0" collapsed="false">
      <c r="A675" s="19" t="s">
        <v>163</v>
      </c>
      <c r="B675" s="15" t="s">
        <v>88</v>
      </c>
      <c r="C675" s="15" t="s">
        <v>16</v>
      </c>
      <c r="D675" s="18" t="s">
        <v>525</v>
      </c>
      <c r="E675" s="15" t="n">
        <v>600</v>
      </c>
      <c r="F675" s="16" t="n">
        <f aca="false">F676</f>
        <v>50</v>
      </c>
    </row>
    <row r="676" customFormat="false" ht="15" hidden="false" customHeight="false" outlineLevel="0" collapsed="false">
      <c r="A676" s="19" t="s">
        <v>165</v>
      </c>
      <c r="B676" s="15" t="s">
        <v>88</v>
      </c>
      <c r="C676" s="15" t="s">
        <v>16</v>
      </c>
      <c r="D676" s="18" t="s">
        <v>525</v>
      </c>
      <c r="E676" s="15" t="n">
        <v>610</v>
      </c>
      <c r="F676" s="16" t="n">
        <f aca="false">'прил 7'!G847</f>
        <v>50</v>
      </c>
    </row>
    <row r="677" customFormat="false" ht="15" hidden="false" customHeight="false" outlineLevel="0" collapsed="false">
      <c r="A677" s="17" t="s">
        <v>238</v>
      </c>
      <c r="B677" s="15" t="s">
        <v>88</v>
      </c>
      <c r="C677" s="15" t="s">
        <v>16</v>
      </c>
      <c r="D677" s="18" t="s">
        <v>239</v>
      </c>
      <c r="E677" s="15"/>
      <c r="F677" s="16" t="n">
        <f aca="false">F678</f>
        <v>563</v>
      </c>
    </row>
    <row r="678" customFormat="false" ht="30" hidden="false" customHeight="false" outlineLevel="0" collapsed="false">
      <c r="A678" s="21" t="s">
        <v>240</v>
      </c>
      <c r="B678" s="15" t="s">
        <v>88</v>
      </c>
      <c r="C678" s="15" t="s">
        <v>16</v>
      </c>
      <c r="D678" s="18" t="s">
        <v>241</v>
      </c>
      <c r="E678" s="15"/>
      <c r="F678" s="16" t="n">
        <f aca="false">F679</f>
        <v>563</v>
      </c>
    </row>
    <row r="679" customFormat="false" ht="30" hidden="false" customHeight="false" outlineLevel="0" collapsed="false">
      <c r="A679" s="25" t="s">
        <v>242</v>
      </c>
      <c r="B679" s="15" t="s">
        <v>88</v>
      </c>
      <c r="C679" s="15" t="s">
        <v>16</v>
      </c>
      <c r="D679" s="18" t="s">
        <v>243</v>
      </c>
      <c r="E679" s="15"/>
      <c r="F679" s="16" t="n">
        <f aca="false">F680</f>
        <v>563</v>
      </c>
    </row>
    <row r="680" customFormat="false" ht="30" hidden="false" customHeight="false" outlineLevel="0" collapsed="false">
      <c r="A680" s="19" t="s">
        <v>163</v>
      </c>
      <c r="B680" s="15" t="s">
        <v>88</v>
      </c>
      <c r="C680" s="15" t="s">
        <v>16</v>
      </c>
      <c r="D680" s="18" t="s">
        <v>243</v>
      </c>
      <c r="E680" s="15" t="s">
        <v>164</v>
      </c>
      <c r="F680" s="16" t="n">
        <f aca="false">F681</f>
        <v>563</v>
      </c>
    </row>
    <row r="681" customFormat="false" ht="15" hidden="false" customHeight="false" outlineLevel="0" collapsed="false">
      <c r="A681" s="19" t="s">
        <v>165</v>
      </c>
      <c r="B681" s="15" t="s">
        <v>88</v>
      </c>
      <c r="C681" s="15" t="s">
        <v>16</v>
      </c>
      <c r="D681" s="18" t="s">
        <v>243</v>
      </c>
      <c r="E681" s="15" t="s">
        <v>166</v>
      </c>
      <c r="F681" s="16" t="n">
        <f aca="false">'прил 7'!G852</f>
        <v>563</v>
      </c>
    </row>
    <row r="682" customFormat="false" ht="15" hidden="false" customHeight="false" outlineLevel="0" collapsed="false">
      <c r="A682" s="17" t="s">
        <v>195</v>
      </c>
      <c r="B682" s="15" t="s">
        <v>88</v>
      </c>
      <c r="C682" s="15" t="s">
        <v>16</v>
      </c>
      <c r="D682" s="18" t="s">
        <v>196</v>
      </c>
      <c r="E682" s="15"/>
      <c r="F682" s="16" t="n">
        <f aca="false">F683</f>
        <v>67</v>
      </c>
    </row>
    <row r="683" customFormat="false" ht="60" hidden="false" customHeight="false" outlineLevel="0" collapsed="false">
      <c r="A683" s="21" t="s">
        <v>197</v>
      </c>
      <c r="B683" s="15" t="s">
        <v>88</v>
      </c>
      <c r="C683" s="15" t="s">
        <v>16</v>
      </c>
      <c r="D683" s="18" t="s">
        <v>198</v>
      </c>
      <c r="E683" s="15"/>
      <c r="F683" s="16" t="n">
        <f aca="false">F684</f>
        <v>67</v>
      </c>
    </row>
    <row r="684" customFormat="false" ht="45" hidden="false" customHeight="false" outlineLevel="0" collapsed="false">
      <c r="A684" s="21" t="s">
        <v>199</v>
      </c>
      <c r="B684" s="15" t="s">
        <v>88</v>
      </c>
      <c r="C684" s="15" t="s">
        <v>16</v>
      </c>
      <c r="D684" s="18" t="s">
        <v>200</v>
      </c>
      <c r="E684" s="15"/>
      <c r="F684" s="16" t="n">
        <f aca="false">F685</f>
        <v>67</v>
      </c>
    </row>
    <row r="685" customFormat="false" ht="30" hidden="false" customHeight="false" outlineLevel="0" collapsed="false">
      <c r="A685" s="19" t="s">
        <v>163</v>
      </c>
      <c r="B685" s="15" t="s">
        <v>88</v>
      </c>
      <c r="C685" s="15" t="s">
        <v>16</v>
      </c>
      <c r="D685" s="18" t="s">
        <v>200</v>
      </c>
      <c r="E685" s="15" t="s">
        <v>164</v>
      </c>
      <c r="F685" s="16" t="n">
        <f aca="false">F686</f>
        <v>67</v>
      </c>
    </row>
    <row r="686" customFormat="false" ht="15" hidden="false" customHeight="false" outlineLevel="0" collapsed="false">
      <c r="A686" s="19" t="s">
        <v>165</v>
      </c>
      <c r="B686" s="15" t="s">
        <v>88</v>
      </c>
      <c r="C686" s="15" t="s">
        <v>16</v>
      </c>
      <c r="D686" s="18" t="s">
        <v>200</v>
      </c>
      <c r="E686" s="15" t="s">
        <v>166</v>
      </c>
      <c r="F686" s="16" t="n">
        <f aca="false">'прил 7'!G857</f>
        <v>67</v>
      </c>
    </row>
    <row r="687" customFormat="false" ht="30" hidden="false" customHeight="false" outlineLevel="0" collapsed="false">
      <c r="A687" s="17" t="s">
        <v>155</v>
      </c>
      <c r="B687" s="15" t="s">
        <v>88</v>
      </c>
      <c r="C687" s="15" t="s">
        <v>16</v>
      </c>
      <c r="D687" s="18" t="s">
        <v>156</v>
      </c>
      <c r="E687" s="15"/>
      <c r="F687" s="16" t="n">
        <f aca="false">F688</f>
        <v>1108.8</v>
      </c>
    </row>
    <row r="688" customFormat="false" ht="45" hidden="false" customHeight="false" outlineLevel="0" collapsed="false">
      <c r="A688" s="17" t="s">
        <v>296</v>
      </c>
      <c r="B688" s="15" t="s">
        <v>88</v>
      </c>
      <c r="C688" s="15" t="s">
        <v>16</v>
      </c>
      <c r="D688" s="18" t="s">
        <v>297</v>
      </c>
      <c r="E688" s="15"/>
      <c r="F688" s="16" t="n">
        <f aca="false">F689</f>
        <v>1108.8</v>
      </c>
    </row>
    <row r="689" customFormat="false" ht="15" hidden="false" customHeight="false" outlineLevel="0" collapsed="false">
      <c r="A689" s="17" t="s">
        <v>486</v>
      </c>
      <c r="B689" s="15" t="s">
        <v>88</v>
      </c>
      <c r="C689" s="15" t="s">
        <v>16</v>
      </c>
      <c r="D689" s="18" t="s">
        <v>487</v>
      </c>
      <c r="E689" s="22"/>
      <c r="F689" s="16" t="n">
        <f aca="false">F693+F690</f>
        <v>1108.8</v>
      </c>
    </row>
    <row r="690" customFormat="false" ht="60" hidden="false" customHeight="false" outlineLevel="0" collapsed="false">
      <c r="A690" s="20" t="s">
        <v>490</v>
      </c>
      <c r="B690" s="15" t="s">
        <v>88</v>
      </c>
      <c r="C690" s="15" t="s">
        <v>16</v>
      </c>
      <c r="D690" s="18" t="s">
        <v>491</v>
      </c>
      <c r="E690" s="22"/>
      <c r="F690" s="16" t="n">
        <f aca="false">F691</f>
        <v>761.2</v>
      </c>
    </row>
    <row r="691" customFormat="false" ht="30" hidden="false" customHeight="false" outlineLevel="0" collapsed="false">
      <c r="A691" s="19" t="s">
        <v>163</v>
      </c>
      <c r="B691" s="15" t="s">
        <v>88</v>
      </c>
      <c r="C691" s="15" t="s">
        <v>16</v>
      </c>
      <c r="D691" s="18" t="s">
        <v>491</v>
      </c>
      <c r="E691" s="22" t="n">
        <v>600</v>
      </c>
      <c r="F691" s="16" t="n">
        <f aca="false">F692</f>
        <v>761.2</v>
      </c>
    </row>
    <row r="692" customFormat="false" ht="15" hidden="false" customHeight="false" outlineLevel="0" collapsed="false">
      <c r="A692" s="19" t="s">
        <v>165</v>
      </c>
      <c r="B692" s="15" t="s">
        <v>88</v>
      </c>
      <c r="C692" s="15" t="s">
        <v>16</v>
      </c>
      <c r="D692" s="18" t="s">
        <v>491</v>
      </c>
      <c r="E692" s="22" t="n">
        <v>610</v>
      </c>
      <c r="F692" s="16" t="n">
        <f aca="false">'прил 7'!G866</f>
        <v>761.2</v>
      </c>
    </row>
    <row r="693" customFormat="false" ht="75" hidden="false" customHeight="false" outlineLevel="0" collapsed="false">
      <c r="A693" s="20" t="s">
        <v>488</v>
      </c>
      <c r="B693" s="15" t="s">
        <v>88</v>
      </c>
      <c r="C693" s="15" t="s">
        <v>16</v>
      </c>
      <c r="D693" s="18" t="s">
        <v>489</v>
      </c>
      <c r="E693" s="22"/>
      <c r="F693" s="16" t="n">
        <f aca="false">F694</f>
        <v>347.6</v>
      </c>
    </row>
    <row r="694" customFormat="false" ht="30" hidden="false" customHeight="false" outlineLevel="0" collapsed="false">
      <c r="A694" s="19" t="s">
        <v>163</v>
      </c>
      <c r="B694" s="15" t="s">
        <v>88</v>
      </c>
      <c r="C694" s="15" t="s">
        <v>16</v>
      </c>
      <c r="D694" s="18" t="s">
        <v>489</v>
      </c>
      <c r="E694" s="15" t="n">
        <v>600</v>
      </c>
      <c r="F694" s="16" t="n">
        <f aca="false">F695</f>
        <v>347.6</v>
      </c>
    </row>
    <row r="695" customFormat="false" ht="15" hidden="false" customHeight="false" outlineLevel="0" collapsed="false">
      <c r="A695" s="19" t="s">
        <v>165</v>
      </c>
      <c r="B695" s="15" t="s">
        <v>88</v>
      </c>
      <c r="C695" s="15" t="s">
        <v>16</v>
      </c>
      <c r="D695" s="18" t="s">
        <v>489</v>
      </c>
      <c r="E695" s="15" t="n">
        <v>610</v>
      </c>
      <c r="F695" s="16" t="n">
        <f aca="false">'прил 7'!G863</f>
        <v>347.6</v>
      </c>
    </row>
    <row r="696" customFormat="false" ht="30" hidden="false" customHeight="false" outlineLevel="0" collapsed="false">
      <c r="A696" s="17" t="s">
        <v>354</v>
      </c>
      <c r="B696" s="15" t="s">
        <v>88</v>
      </c>
      <c r="C696" s="15" t="s">
        <v>16</v>
      </c>
      <c r="D696" s="18" t="s">
        <v>355</v>
      </c>
      <c r="E696" s="15"/>
      <c r="F696" s="16" t="n">
        <f aca="false">F697</f>
        <v>439810.6</v>
      </c>
    </row>
    <row r="697" customFormat="false" ht="30" hidden="false" customHeight="false" outlineLevel="0" collapsed="false">
      <c r="A697" s="17" t="s">
        <v>492</v>
      </c>
      <c r="B697" s="15" t="s">
        <v>88</v>
      </c>
      <c r="C697" s="15" t="s">
        <v>16</v>
      </c>
      <c r="D697" s="18" t="s">
        <v>493</v>
      </c>
      <c r="E697" s="15"/>
      <c r="F697" s="16" t="n">
        <f aca="false">F698</f>
        <v>439810.6</v>
      </c>
    </row>
    <row r="698" customFormat="false" ht="15" hidden="false" customHeight="false" outlineLevel="0" collapsed="false">
      <c r="A698" s="20" t="s">
        <v>526</v>
      </c>
      <c r="B698" s="15" t="s">
        <v>88</v>
      </c>
      <c r="C698" s="15" t="s">
        <v>16</v>
      </c>
      <c r="D698" s="18" t="s">
        <v>527</v>
      </c>
      <c r="E698" s="15"/>
      <c r="F698" s="16" t="n">
        <f aca="false">F699</f>
        <v>439810.6</v>
      </c>
    </row>
    <row r="699" customFormat="false" ht="30" hidden="false" customHeight="false" outlineLevel="0" collapsed="false">
      <c r="A699" s="20" t="s">
        <v>528</v>
      </c>
      <c r="B699" s="15" t="s">
        <v>88</v>
      </c>
      <c r="C699" s="15" t="s">
        <v>16</v>
      </c>
      <c r="D699" s="18" t="s">
        <v>529</v>
      </c>
      <c r="E699" s="15"/>
      <c r="F699" s="16" t="n">
        <f aca="false">F700</f>
        <v>439810.6</v>
      </c>
    </row>
    <row r="700" customFormat="false" ht="30" hidden="false" customHeight="false" outlineLevel="0" collapsed="false">
      <c r="A700" s="19" t="s">
        <v>380</v>
      </c>
      <c r="B700" s="15" t="s">
        <v>88</v>
      </c>
      <c r="C700" s="15" t="s">
        <v>16</v>
      </c>
      <c r="D700" s="18" t="s">
        <v>529</v>
      </c>
      <c r="E700" s="15" t="s">
        <v>381</v>
      </c>
      <c r="F700" s="16" t="n">
        <f aca="false">F701</f>
        <v>439810.6</v>
      </c>
    </row>
    <row r="701" customFormat="false" ht="15" hidden="false" customHeight="false" outlineLevel="0" collapsed="false">
      <c r="A701" s="19" t="s">
        <v>382</v>
      </c>
      <c r="B701" s="15" t="s">
        <v>88</v>
      </c>
      <c r="C701" s="15" t="s">
        <v>16</v>
      </c>
      <c r="D701" s="18" t="s">
        <v>529</v>
      </c>
      <c r="E701" s="15" t="s">
        <v>383</v>
      </c>
      <c r="F701" s="16" t="n">
        <f aca="false">'прил 7'!G537</f>
        <v>439810.6</v>
      </c>
    </row>
    <row r="702" customFormat="false" ht="15" hidden="false" customHeight="false" outlineLevel="0" collapsed="false">
      <c r="A702" s="19" t="s">
        <v>530</v>
      </c>
      <c r="B702" s="15" t="s">
        <v>88</v>
      </c>
      <c r="C702" s="15" t="s">
        <v>30</v>
      </c>
      <c r="D702" s="15"/>
      <c r="E702" s="15"/>
      <c r="F702" s="16" t="n">
        <f aca="false">F703+F713</f>
        <v>123154.2</v>
      </c>
    </row>
    <row r="703" customFormat="false" ht="15" hidden="false" customHeight="false" outlineLevel="0" collapsed="false">
      <c r="A703" s="17" t="s">
        <v>107</v>
      </c>
      <c r="B703" s="15" t="s">
        <v>88</v>
      </c>
      <c r="C703" s="15" t="s">
        <v>30</v>
      </c>
      <c r="D703" s="18" t="s">
        <v>108</v>
      </c>
      <c r="E703" s="15"/>
      <c r="F703" s="16" t="n">
        <f aca="false">F704</f>
        <v>117230</v>
      </c>
    </row>
    <row r="704" customFormat="false" ht="30" hidden="false" customHeight="false" outlineLevel="0" collapsed="false">
      <c r="A704" s="17" t="s">
        <v>531</v>
      </c>
      <c r="B704" s="15" t="s">
        <v>88</v>
      </c>
      <c r="C704" s="15" t="s">
        <v>30</v>
      </c>
      <c r="D704" s="18" t="s">
        <v>532</v>
      </c>
      <c r="E704" s="15"/>
      <c r="F704" s="16" t="n">
        <f aca="false">F705+F709</f>
        <v>117230</v>
      </c>
    </row>
    <row r="705" customFormat="false" ht="45" hidden="false" customHeight="false" outlineLevel="0" collapsed="false">
      <c r="A705" s="17" t="s">
        <v>533</v>
      </c>
      <c r="B705" s="15" t="s">
        <v>88</v>
      </c>
      <c r="C705" s="15" t="s">
        <v>30</v>
      </c>
      <c r="D705" s="18" t="s">
        <v>534</v>
      </c>
      <c r="E705" s="15"/>
      <c r="F705" s="16" t="n">
        <f aca="false">F706</f>
        <v>117117</v>
      </c>
    </row>
    <row r="706" customFormat="false" ht="45" hidden="false" customHeight="false" outlineLevel="0" collapsed="false">
      <c r="A706" s="17" t="s">
        <v>535</v>
      </c>
      <c r="B706" s="15" t="s">
        <v>88</v>
      </c>
      <c r="C706" s="15" t="s">
        <v>30</v>
      </c>
      <c r="D706" s="18" t="s">
        <v>536</v>
      </c>
      <c r="E706" s="15"/>
      <c r="F706" s="16" t="n">
        <f aca="false">F707</f>
        <v>117117</v>
      </c>
    </row>
    <row r="707" customFormat="false" ht="30" hidden="false" customHeight="false" outlineLevel="0" collapsed="false">
      <c r="A707" s="19" t="s">
        <v>163</v>
      </c>
      <c r="B707" s="15" t="s">
        <v>88</v>
      </c>
      <c r="C707" s="15" t="s">
        <v>30</v>
      </c>
      <c r="D707" s="18" t="s">
        <v>536</v>
      </c>
      <c r="E707" s="15" t="s">
        <v>164</v>
      </c>
      <c r="F707" s="16" t="n">
        <f aca="false">F708</f>
        <v>117117</v>
      </c>
    </row>
    <row r="708" customFormat="false" ht="15" hidden="false" customHeight="false" outlineLevel="0" collapsed="false">
      <c r="A708" s="19" t="s">
        <v>165</v>
      </c>
      <c r="B708" s="15" t="s">
        <v>88</v>
      </c>
      <c r="C708" s="15" t="s">
        <v>30</v>
      </c>
      <c r="D708" s="18" t="s">
        <v>536</v>
      </c>
      <c r="E708" s="15" t="s">
        <v>166</v>
      </c>
      <c r="F708" s="16" t="n">
        <f aca="false">'прил 7'!G873+'прил 7'!G544</f>
        <v>117117</v>
      </c>
    </row>
    <row r="709" customFormat="false" ht="15" hidden="false" customHeight="false" outlineLevel="0" collapsed="false">
      <c r="A709" s="17" t="s">
        <v>310</v>
      </c>
      <c r="B709" s="15" t="s">
        <v>88</v>
      </c>
      <c r="C709" s="15" t="s">
        <v>30</v>
      </c>
      <c r="D709" s="18" t="s">
        <v>537</v>
      </c>
      <c r="E709" s="15"/>
      <c r="F709" s="16" t="n">
        <f aca="false">F710</f>
        <v>113</v>
      </c>
    </row>
    <row r="710" customFormat="false" ht="30" hidden="false" customHeight="false" outlineLevel="0" collapsed="false">
      <c r="A710" s="43" t="s">
        <v>538</v>
      </c>
      <c r="B710" s="15" t="s">
        <v>88</v>
      </c>
      <c r="C710" s="15" t="s">
        <v>30</v>
      </c>
      <c r="D710" s="15" t="s">
        <v>539</v>
      </c>
      <c r="E710" s="22"/>
      <c r="F710" s="16" t="n">
        <f aca="false">F711</f>
        <v>113</v>
      </c>
    </row>
    <row r="711" customFormat="false" ht="30" hidden="false" customHeight="false" outlineLevel="0" collapsed="false">
      <c r="A711" s="19" t="s">
        <v>163</v>
      </c>
      <c r="B711" s="15" t="s">
        <v>88</v>
      </c>
      <c r="C711" s="15" t="s">
        <v>30</v>
      </c>
      <c r="D711" s="15" t="s">
        <v>539</v>
      </c>
      <c r="E711" s="15" t="n">
        <v>600</v>
      </c>
      <c r="F711" s="16" t="n">
        <f aca="false">F712</f>
        <v>113</v>
      </c>
    </row>
    <row r="712" customFormat="false" ht="15" hidden="false" customHeight="false" outlineLevel="0" collapsed="false">
      <c r="A712" s="19" t="s">
        <v>165</v>
      </c>
      <c r="B712" s="15" t="s">
        <v>88</v>
      </c>
      <c r="C712" s="15" t="s">
        <v>30</v>
      </c>
      <c r="D712" s="15" t="s">
        <v>539</v>
      </c>
      <c r="E712" s="15" t="n">
        <v>610</v>
      </c>
      <c r="F712" s="16" t="n">
        <f aca="false">'прил 7'!G877</f>
        <v>113</v>
      </c>
    </row>
    <row r="713" customFormat="false" ht="30" hidden="false" customHeight="false" outlineLevel="0" collapsed="false">
      <c r="A713" s="17" t="s">
        <v>115</v>
      </c>
      <c r="B713" s="15" t="s">
        <v>88</v>
      </c>
      <c r="C713" s="15" t="s">
        <v>30</v>
      </c>
      <c r="D713" s="18" t="s">
        <v>116</v>
      </c>
      <c r="E713" s="15"/>
      <c r="F713" s="16" t="n">
        <f aca="false">F719+F724+F714</f>
        <v>5924.2</v>
      </c>
    </row>
    <row r="714" customFormat="false" ht="30" hidden="false" customHeight="false" outlineLevel="0" collapsed="false">
      <c r="A714" s="17" t="s">
        <v>117</v>
      </c>
      <c r="B714" s="15" t="s">
        <v>88</v>
      </c>
      <c r="C714" s="15" t="s">
        <v>30</v>
      </c>
      <c r="D714" s="18" t="s">
        <v>118</v>
      </c>
      <c r="E714" s="15"/>
      <c r="F714" s="16" t="n">
        <f aca="false">F715</f>
        <v>5740.2</v>
      </c>
    </row>
    <row r="715" customFormat="false" ht="45" hidden="false" customHeight="false" outlineLevel="0" collapsed="false">
      <c r="A715" s="21" t="s">
        <v>119</v>
      </c>
      <c r="B715" s="15" t="s">
        <v>88</v>
      </c>
      <c r="C715" s="15" t="s">
        <v>30</v>
      </c>
      <c r="D715" s="18" t="s">
        <v>120</v>
      </c>
      <c r="E715" s="15"/>
      <c r="F715" s="16" t="n">
        <f aca="false">F716</f>
        <v>5740.2</v>
      </c>
    </row>
    <row r="716" customFormat="false" ht="15" hidden="false" customHeight="false" outlineLevel="0" collapsed="false">
      <c r="A716" s="19" t="s">
        <v>121</v>
      </c>
      <c r="B716" s="15" t="s">
        <v>88</v>
      </c>
      <c r="C716" s="15" t="s">
        <v>30</v>
      </c>
      <c r="D716" s="18" t="s">
        <v>122</v>
      </c>
      <c r="E716" s="15"/>
      <c r="F716" s="16" t="n">
        <f aca="false">F717</f>
        <v>5740.2</v>
      </c>
    </row>
    <row r="717" customFormat="false" ht="30" hidden="false" customHeight="false" outlineLevel="0" collapsed="false">
      <c r="A717" s="19" t="s">
        <v>163</v>
      </c>
      <c r="B717" s="15" t="s">
        <v>88</v>
      </c>
      <c r="C717" s="15" t="s">
        <v>30</v>
      </c>
      <c r="D717" s="18" t="s">
        <v>122</v>
      </c>
      <c r="E717" s="15" t="s">
        <v>164</v>
      </c>
      <c r="F717" s="16" t="n">
        <f aca="false">F718</f>
        <v>5740.2</v>
      </c>
    </row>
    <row r="718" customFormat="false" ht="15" hidden="false" customHeight="false" outlineLevel="0" collapsed="false">
      <c r="A718" s="19" t="s">
        <v>165</v>
      </c>
      <c r="B718" s="15" t="s">
        <v>88</v>
      </c>
      <c r="C718" s="15" t="s">
        <v>30</v>
      </c>
      <c r="D718" s="18" t="s">
        <v>122</v>
      </c>
      <c r="E718" s="15" t="s">
        <v>166</v>
      </c>
      <c r="F718" s="16" t="n">
        <f aca="false">'прил 7'!G550+'прил 7'!G883</f>
        <v>5740.2</v>
      </c>
    </row>
    <row r="719" customFormat="false" ht="15" hidden="false" customHeight="false" outlineLevel="0" collapsed="false">
      <c r="A719" s="17" t="s">
        <v>238</v>
      </c>
      <c r="B719" s="15" t="s">
        <v>88</v>
      </c>
      <c r="C719" s="15" t="s">
        <v>30</v>
      </c>
      <c r="D719" s="18" t="s">
        <v>239</v>
      </c>
      <c r="E719" s="15"/>
      <c r="F719" s="16" t="n">
        <f aca="false">F720</f>
        <v>170</v>
      </c>
    </row>
    <row r="720" customFormat="false" ht="30" hidden="false" customHeight="false" outlineLevel="0" collapsed="false">
      <c r="A720" s="21" t="s">
        <v>240</v>
      </c>
      <c r="B720" s="15" t="s">
        <v>88</v>
      </c>
      <c r="C720" s="15" t="s">
        <v>30</v>
      </c>
      <c r="D720" s="18" t="s">
        <v>241</v>
      </c>
      <c r="E720" s="15"/>
      <c r="F720" s="16" t="n">
        <f aca="false">F721</f>
        <v>170</v>
      </c>
    </row>
    <row r="721" customFormat="false" ht="30" hidden="false" customHeight="false" outlineLevel="0" collapsed="false">
      <c r="A721" s="25" t="s">
        <v>242</v>
      </c>
      <c r="B721" s="15" t="s">
        <v>88</v>
      </c>
      <c r="C721" s="15" t="s">
        <v>30</v>
      </c>
      <c r="D721" s="18" t="s">
        <v>243</v>
      </c>
      <c r="E721" s="15"/>
      <c r="F721" s="16" t="n">
        <f aca="false">F722</f>
        <v>170</v>
      </c>
    </row>
    <row r="722" customFormat="false" ht="30" hidden="false" customHeight="false" outlineLevel="0" collapsed="false">
      <c r="A722" s="19" t="s">
        <v>163</v>
      </c>
      <c r="B722" s="15" t="s">
        <v>88</v>
      </c>
      <c r="C722" s="15" t="s">
        <v>30</v>
      </c>
      <c r="D722" s="18" t="s">
        <v>243</v>
      </c>
      <c r="E722" s="15" t="s">
        <v>164</v>
      </c>
      <c r="F722" s="16" t="n">
        <f aca="false">F723</f>
        <v>170</v>
      </c>
    </row>
    <row r="723" customFormat="false" ht="15" hidden="false" customHeight="false" outlineLevel="0" collapsed="false">
      <c r="A723" s="19" t="s">
        <v>165</v>
      </c>
      <c r="B723" s="15" t="s">
        <v>88</v>
      </c>
      <c r="C723" s="15" t="s">
        <v>30</v>
      </c>
      <c r="D723" s="18" t="s">
        <v>243</v>
      </c>
      <c r="E723" s="15" t="s">
        <v>166</v>
      </c>
      <c r="F723" s="16" t="n">
        <f aca="false">'прил 7'!G888+'прил 7'!G555</f>
        <v>170</v>
      </c>
    </row>
    <row r="724" customFormat="false" ht="15" hidden="false" customHeight="false" outlineLevel="0" collapsed="false">
      <c r="A724" s="17" t="s">
        <v>195</v>
      </c>
      <c r="B724" s="15" t="s">
        <v>88</v>
      </c>
      <c r="C724" s="15" t="s">
        <v>30</v>
      </c>
      <c r="D724" s="18" t="s">
        <v>196</v>
      </c>
      <c r="E724" s="15"/>
      <c r="F724" s="16" t="n">
        <f aca="false">F725</f>
        <v>14</v>
      </c>
    </row>
    <row r="725" customFormat="false" ht="60" hidden="false" customHeight="false" outlineLevel="0" collapsed="false">
      <c r="A725" s="21" t="s">
        <v>197</v>
      </c>
      <c r="B725" s="15" t="s">
        <v>88</v>
      </c>
      <c r="C725" s="15" t="s">
        <v>30</v>
      </c>
      <c r="D725" s="18" t="s">
        <v>198</v>
      </c>
      <c r="E725" s="15"/>
      <c r="F725" s="16" t="n">
        <f aca="false">F726</f>
        <v>14</v>
      </c>
    </row>
    <row r="726" customFormat="false" ht="45" hidden="false" customHeight="false" outlineLevel="0" collapsed="false">
      <c r="A726" s="21" t="s">
        <v>199</v>
      </c>
      <c r="B726" s="15" t="s">
        <v>88</v>
      </c>
      <c r="C726" s="15" t="s">
        <v>30</v>
      </c>
      <c r="D726" s="18" t="s">
        <v>200</v>
      </c>
      <c r="E726" s="15"/>
      <c r="F726" s="16" t="n">
        <f aca="false">F727</f>
        <v>14</v>
      </c>
    </row>
    <row r="727" customFormat="false" ht="30" hidden="false" customHeight="false" outlineLevel="0" collapsed="false">
      <c r="A727" s="19" t="s">
        <v>163</v>
      </c>
      <c r="B727" s="15" t="s">
        <v>88</v>
      </c>
      <c r="C727" s="15" t="s">
        <v>30</v>
      </c>
      <c r="D727" s="18" t="s">
        <v>200</v>
      </c>
      <c r="E727" s="15" t="s">
        <v>164</v>
      </c>
      <c r="F727" s="16" t="n">
        <f aca="false">F728</f>
        <v>14</v>
      </c>
    </row>
    <row r="728" customFormat="false" ht="15" hidden="false" customHeight="false" outlineLevel="0" collapsed="false">
      <c r="A728" s="19" t="s">
        <v>165</v>
      </c>
      <c r="B728" s="15" t="s">
        <v>88</v>
      </c>
      <c r="C728" s="15" t="s">
        <v>30</v>
      </c>
      <c r="D728" s="18" t="s">
        <v>200</v>
      </c>
      <c r="E728" s="15" t="s">
        <v>166</v>
      </c>
      <c r="F728" s="16" t="n">
        <f aca="false">'прил 7'!G893+'прил 7'!G560</f>
        <v>14</v>
      </c>
    </row>
    <row r="729" customFormat="false" ht="15" hidden="false" customHeight="false" outlineLevel="0" collapsed="false">
      <c r="A729" s="14" t="s">
        <v>540</v>
      </c>
      <c r="B729" s="15" t="s">
        <v>88</v>
      </c>
      <c r="C729" s="15" t="s">
        <v>88</v>
      </c>
      <c r="D729" s="15"/>
      <c r="E729" s="15"/>
      <c r="F729" s="16" t="n">
        <f aca="false">F730+F741</f>
        <v>8691</v>
      </c>
    </row>
    <row r="730" customFormat="false" ht="30" hidden="false" customHeight="false" outlineLevel="0" collapsed="false">
      <c r="A730" s="17" t="s">
        <v>115</v>
      </c>
      <c r="B730" s="15" t="s">
        <v>88</v>
      </c>
      <c r="C730" s="15" t="s">
        <v>88</v>
      </c>
      <c r="D730" s="18" t="s">
        <v>116</v>
      </c>
      <c r="E730" s="15"/>
      <c r="F730" s="16" t="n">
        <f aca="false">F731+F736</f>
        <v>70</v>
      </c>
    </row>
    <row r="731" customFormat="false" ht="15" hidden="false" customHeight="false" outlineLevel="0" collapsed="false">
      <c r="A731" s="17" t="s">
        <v>238</v>
      </c>
      <c r="B731" s="15" t="s">
        <v>88</v>
      </c>
      <c r="C731" s="15" t="s">
        <v>88</v>
      </c>
      <c r="D731" s="18" t="s">
        <v>239</v>
      </c>
      <c r="E731" s="15"/>
      <c r="F731" s="16" t="n">
        <f aca="false">F732</f>
        <v>61</v>
      </c>
    </row>
    <row r="732" customFormat="false" ht="30" hidden="false" customHeight="false" outlineLevel="0" collapsed="false">
      <c r="A732" s="21" t="s">
        <v>240</v>
      </c>
      <c r="B732" s="15" t="s">
        <v>88</v>
      </c>
      <c r="C732" s="15" t="s">
        <v>88</v>
      </c>
      <c r="D732" s="18" t="s">
        <v>241</v>
      </c>
      <c r="E732" s="15"/>
      <c r="F732" s="16" t="n">
        <f aca="false">F733</f>
        <v>61</v>
      </c>
    </row>
    <row r="733" customFormat="false" ht="30" hidden="false" customHeight="false" outlineLevel="0" collapsed="false">
      <c r="A733" s="25" t="s">
        <v>242</v>
      </c>
      <c r="B733" s="15" t="s">
        <v>88</v>
      </c>
      <c r="C733" s="15" t="s">
        <v>88</v>
      </c>
      <c r="D733" s="18" t="s">
        <v>243</v>
      </c>
      <c r="E733" s="15"/>
      <c r="F733" s="16" t="n">
        <f aca="false">F734</f>
        <v>61</v>
      </c>
    </row>
    <row r="734" customFormat="false" ht="30" hidden="false" customHeight="false" outlineLevel="0" collapsed="false">
      <c r="A734" s="19" t="s">
        <v>163</v>
      </c>
      <c r="B734" s="15" t="s">
        <v>88</v>
      </c>
      <c r="C734" s="15" t="s">
        <v>88</v>
      </c>
      <c r="D734" s="18" t="s">
        <v>243</v>
      </c>
      <c r="E734" s="15" t="s">
        <v>164</v>
      </c>
      <c r="F734" s="16" t="n">
        <f aca="false">F735</f>
        <v>61</v>
      </c>
    </row>
    <row r="735" customFormat="false" ht="15" hidden="false" customHeight="false" outlineLevel="0" collapsed="false">
      <c r="A735" s="19" t="s">
        <v>165</v>
      </c>
      <c r="B735" s="15" t="s">
        <v>88</v>
      </c>
      <c r="C735" s="15" t="s">
        <v>88</v>
      </c>
      <c r="D735" s="18" t="s">
        <v>243</v>
      </c>
      <c r="E735" s="15" t="s">
        <v>166</v>
      </c>
      <c r="F735" s="16" t="n">
        <f aca="false">'прил 7'!G567</f>
        <v>61</v>
      </c>
    </row>
    <row r="736" customFormat="false" ht="15" hidden="false" customHeight="false" outlineLevel="0" collapsed="false">
      <c r="A736" s="17" t="s">
        <v>195</v>
      </c>
      <c r="B736" s="15" t="s">
        <v>88</v>
      </c>
      <c r="C736" s="15" t="s">
        <v>88</v>
      </c>
      <c r="D736" s="18" t="s">
        <v>196</v>
      </c>
      <c r="E736" s="15"/>
      <c r="F736" s="16" t="n">
        <f aca="false">F737</f>
        <v>9</v>
      </c>
    </row>
    <row r="737" customFormat="false" ht="60" hidden="false" customHeight="false" outlineLevel="0" collapsed="false">
      <c r="A737" s="21" t="s">
        <v>197</v>
      </c>
      <c r="B737" s="15" t="s">
        <v>88</v>
      </c>
      <c r="C737" s="15" t="s">
        <v>88</v>
      </c>
      <c r="D737" s="18" t="s">
        <v>198</v>
      </c>
      <c r="E737" s="15"/>
      <c r="F737" s="16" t="n">
        <f aca="false">F738</f>
        <v>9</v>
      </c>
    </row>
    <row r="738" customFormat="false" ht="45" hidden="false" customHeight="false" outlineLevel="0" collapsed="false">
      <c r="A738" s="21" t="s">
        <v>199</v>
      </c>
      <c r="B738" s="15" t="s">
        <v>88</v>
      </c>
      <c r="C738" s="15" t="s">
        <v>88</v>
      </c>
      <c r="D738" s="18" t="s">
        <v>200</v>
      </c>
      <c r="E738" s="15"/>
      <c r="F738" s="16" t="n">
        <f aca="false">F739</f>
        <v>9</v>
      </c>
    </row>
    <row r="739" customFormat="false" ht="30" hidden="false" customHeight="false" outlineLevel="0" collapsed="false">
      <c r="A739" s="19" t="s">
        <v>163</v>
      </c>
      <c r="B739" s="15" t="s">
        <v>88</v>
      </c>
      <c r="C739" s="15" t="s">
        <v>88</v>
      </c>
      <c r="D739" s="18" t="s">
        <v>200</v>
      </c>
      <c r="E739" s="15" t="s">
        <v>164</v>
      </c>
      <c r="F739" s="16" t="n">
        <f aca="false">F740</f>
        <v>9</v>
      </c>
    </row>
    <row r="740" customFormat="false" ht="15" hidden="false" customHeight="false" outlineLevel="0" collapsed="false">
      <c r="A740" s="19" t="s">
        <v>165</v>
      </c>
      <c r="B740" s="15" t="s">
        <v>88</v>
      </c>
      <c r="C740" s="15" t="s">
        <v>88</v>
      </c>
      <c r="D740" s="18" t="s">
        <v>200</v>
      </c>
      <c r="E740" s="15" t="s">
        <v>166</v>
      </c>
      <c r="F740" s="16" t="n">
        <f aca="false">'прил 7'!G572</f>
        <v>9</v>
      </c>
    </row>
    <row r="741" customFormat="false" ht="45" hidden="false" customHeight="false" outlineLevel="0" collapsed="false">
      <c r="A741" s="17" t="s">
        <v>67</v>
      </c>
      <c r="B741" s="15" t="s">
        <v>88</v>
      </c>
      <c r="C741" s="15" t="s">
        <v>88</v>
      </c>
      <c r="D741" s="18" t="s">
        <v>68</v>
      </c>
      <c r="E741" s="15"/>
      <c r="F741" s="16" t="n">
        <f aca="false">F742</f>
        <v>8621</v>
      </c>
    </row>
    <row r="742" customFormat="false" ht="15" hidden="false" customHeight="false" outlineLevel="0" collapsed="false">
      <c r="A742" s="17" t="s">
        <v>541</v>
      </c>
      <c r="B742" s="15" t="s">
        <v>88</v>
      </c>
      <c r="C742" s="15" t="s">
        <v>88</v>
      </c>
      <c r="D742" s="18" t="s">
        <v>542</v>
      </c>
      <c r="E742" s="15"/>
      <c r="F742" s="16" t="n">
        <f aca="false">F743</f>
        <v>8621</v>
      </c>
    </row>
    <row r="743" customFormat="false" ht="75" hidden="false" customHeight="false" outlineLevel="0" collapsed="false">
      <c r="A743" s="20" t="s">
        <v>543</v>
      </c>
      <c r="B743" s="15" t="s">
        <v>88</v>
      </c>
      <c r="C743" s="15" t="s">
        <v>88</v>
      </c>
      <c r="D743" s="18" t="s">
        <v>544</v>
      </c>
      <c r="E743" s="15"/>
      <c r="F743" s="16" t="n">
        <f aca="false">F744+F747+F750</f>
        <v>8621</v>
      </c>
    </row>
    <row r="744" customFormat="false" ht="30" hidden="false" customHeight="false" outlineLevel="0" collapsed="false">
      <c r="A744" s="25" t="s">
        <v>545</v>
      </c>
      <c r="B744" s="15" t="s">
        <v>88</v>
      </c>
      <c r="C744" s="15" t="s">
        <v>88</v>
      </c>
      <c r="D744" s="18" t="s">
        <v>546</v>
      </c>
      <c r="E744" s="22"/>
      <c r="F744" s="16" t="n">
        <f aca="false">F745</f>
        <v>880</v>
      </c>
    </row>
    <row r="745" customFormat="false" ht="30" hidden="false" customHeight="false" outlineLevel="0" collapsed="false">
      <c r="A745" s="19" t="s">
        <v>163</v>
      </c>
      <c r="B745" s="15" t="s">
        <v>88</v>
      </c>
      <c r="C745" s="15" t="s">
        <v>88</v>
      </c>
      <c r="D745" s="18" t="s">
        <v>546</v>
      </c>
      <c r="E745" s="15" t="n">
        <v>600</v>
      </c>
      <c r="F745" s="16" t="n">
        <f aca="false">F746</f>
        <v>880</v>
      </c>
    </row>
    <row r="746" customFormat="false" ht="15" hidden="false" customHeight="false" outlineLevel="0" collapsed="false">
      <c r="A746" s="19" t="s">
        <v>165</v>
      </c>
      <c r="B746" s="15" t="s">
        <v>88</v>
      </c>
      <c r="C746" s="15" t="s">
        <v>88</v>
      </c>
      <c r="D746" s="18" t="s">
        <v>546</v>
      </c>
      <c r="E746" s="15" t="n">
        <v>610</v>
      </c>
      <c r="F746" s="16" t="n">
        <f aca="false">'прил 7'!G578</f>
        <v>880</v>
      </c>
    </row>
    <row r="747" customFormat="false" ht="45" hidden="false" customHeight="false" outlineLevel="0" collapsed="false">
      <c r="A747" s="25" t="s">
        <v>547</v>
      </c>
      <c r="B747" s="15" t="s">
        <v>88</v>
      </c>
      <c r="C747" s="15" t="s">
        <v>88</v>
      </c>
      <c r="D747" s="18" t="s">
        <v>548</v>
      </c>
      <c r="E747" s="22"/>
      <c r="F747" s="16" t="n">
        <f aca="false">F748</f>
        <v>3</v>
      </c>
    </row>
    <row r="748" customFormat="false" ht="30" hidden="false" customHeight="false" outlineLevel="0" collapsed="false">
      <c r="A748" s="19" t="s">
        <v>163</v>
      </c>
      <c r="B748" s="15" t="s">
        <v>88</v>
      </c>
      <c r="C748" s="15" t="s">
        <v>88</v>
      </c>
      <c r="D748" s="18" t="s">
        <v>548</v>
      </c>
      <c r="E748" s="15" t="n">
        <v>600</v>
      </c>
      <c r="F748" s="16" t="n">
        <f aca="false">F749</f>
        <v>3</v>
      </c>
    </row>
    <row r="749" customFormat="false" ht="15" hidden="false" customHeight="false" outlineLevel="0" collapsed="false">
      <c r="A749" s="19" t="s">
        <v>165</v>
      </c>
      <c r="B749" s="15" t="s">
        <v>88</v>
      </c>
      <c r="C749" s="15" t="s">
        <v>88</v>
      </c>
      <c r="D749" s="18" t="s">
        <v>548</v>
      </c>
      <c r="E749" s="15" t="n">
        <v>610</v>
      </c>
      <c r="F749" s="16" t="n">
        <f aca="false">'прил 7'!G581</f>
        <v>3</v>
      </c>
    </row>
    <row r="750" customFormat="false" ht="30" hidden="false" customHeight="false" outlineLevel="0" collapsed="false">
      <c r="A750" s="25" t="s">
        <v>549</v>
      </c>
      <c r="B750" s="15" t="s">
        <v>88</v>
      </c>
      <c r="C750" s="15" t="s">
        <v>88</v>
      </c>
      <c r="D750" s="18" t="s">
        <v>550</v>
      </c>
      <c r="E750" s="22"/>
      <c r="F750" s="16" t="n">
        <f aca="false">F751</f>
        <v>7738</v>
      </c>
    </row>
    <row r="751" customFormat="false" ht="30" hidden="false" customHeight="false" outlineLevel="0" collapsed="false">
      <c r="A751" s="19" t="s">
        <v>163</v>
      </c>
      <c r="B751" s="15" t="s">
        <v>88</v>
      </c>
      <c r="C751" s="15" t="s">
        <v>88</v>
      </c>
      <c r="D751" s="18" t="s">
        <v>550</v>
      </c>
      <c r="E751" s="15" t="n">
        <v>600</v>
      </c>
      <c r="F751" s="16" t="n">
        <f aca="false">F752</f>
        <v>7738</v>
      </c>
    </row>
    <row r="752" customFormat="false" ht="15" hidden="false" customHeight="false" outlineLevel="0" collapsed="false">
      <c r="A752" s="19" t="s">
        <v>165</v>
      </c>
      <c r="B752" s="15" t="s">
        <v>88</v>
      </c>
      <c r="C752" s="15" t="s">
        <v>88</v>
      </c>
      <c r="D752" s="18" t="s">
        <v>550</v>
      </c>
      <c r="E752" s="15" t="n">
        <v>610</v>
      </c>
      <c r="F752" s="16" t="n">
        <f aca="false">'прил 7'!G584</f>
        <v>7738</v>
      </c>
    </row>
    <row r="753" customFormat="false" ht="15" hidden="false" customHeight="false" outlineLevel="0" collapsed="false">
      <c r="A753" s="14" t="s">
        <v>551</v>
      </c>
      <c r="B753" s="15" t="s">
        <v>88</v>
      </c>
      <c r="C753" s="15" t="s">
        <v>180</v>
      </c>
      <c r="D753" s="15"/>
      <c r="E753" s="15"/>
      <c r="F753" s="16" t="n">
        <f aca="false">F754+F774</f>
        <v>26743</v>
      </c>
    </row>
    <row r="754" customFormat="false" ht="15" hidden="false" customHeight="false" outlineLevel="0" collapsed="false">
      <c r="A754" s="17" t="s">
        <v>107</v>
      </c>
      <c r="B754" s="15" t="s">
        <v>88</v>
      </c>
      <c r="C754" s="15" t="s">
        <v>180</v>
      </c>
      <c r="D754" s="18" t="s">
        <v>108</v>
      </c>
      <c r="E754" s="15"/>
      <c r="F754" s="16" t="n">
        <f aca="false">F755+F765+F760</f>
        <v>20042</v>
      </c>
    </row>
    <row r="755" customFormat="false" ht="15" hidden="false" customHeight="false" outlineLevel="0" collapsed="false">
      <c r="A755" s="17" t="s">
        <v>468</v>
      </c>
      <c r="B755" s="15" t="s">
        <v>88</v>
      </c>
      <c r="C755" s="15" t="s">
        <v>180</v>
      </c>
      <c r="D755" s="18" t="s">
        <v>469</v>
      </c>
      <c r="E755" s="15"/>
      <c r="F755" s="16" t="n">
        <f aca="false">F756</f>
        <v>862</v>
      </c>
    </row>
    <row r="756" customFormat="false" ht="45" hidden="false" customHeight="false" outlineLevel="0" collapsed="false">
      <c r="A756" s="17" t="s">
        <v>476</v>
      </c>
      <c r="B756" s="15" t="s">
        <v>88</v>
      </c>
      <c r="C756" s="15" t="s">
        <v>180</v>
      </c>
      <c r="D756" s="18" t="s">
        <v>477</v>
      </c>
      <c r="E756" s="15"/>
      <c r="F756" s="16" t="n">
        <f aca="false">F757</f>
        <v>862</v>
      </c>
    </row>
    <row r="757" customFormat="false" ht="60" hidden="false" customHeight="false" outlineLevel="0" collapsed="false">
      <c r="A757" s="21" t="s">
        <v>552</v>
      </c>
      <c r="B757" s="15" t="s">
        <v>88</v>
      </c>
      <c r="C757" s="15" t="s">
        <v>180</v>
      </c>
      <c r="D757" s="18" t="s">
        <v>553</v>
      </c>
      <c r="E757" s="15"/>
      <c r="F757" s="36" t="n">
        <f aca="false">F758</f>
        <v>862</v>
      </c>
    </row>
    <row r="758" customFormat="false" ht="60" hidden="false" customHeight="false" outlineLevel="0" collapsed="false">
      <c r="A758" s="19" t="s">
        <v>25</v>
      </c>
      <c r="B758" s="15" t="s">
        <v>88</v>
      </c>
      <c r="C758" s="15" t="s">
        <v>180</v>
      </c>
      <c r="D758" s="18" t="s">
        <v>553</v>
      </c>
      <c r="E758" s="15" t="s">
        <v>26</v>
      </c>
      <c r="F758" s="36" t="n">
        <f aca="false">F759</f>
        <v>862</v>
      </c>
    </row>
    <row r="759" customFormat="false" ht="15" hidden="false" customHeight="false" outlineLevel="0" collapsed="false">
      <c r="A759" s="23" t="s">
        <v>209</v>
      </c>
      <c r="B759" s="15" t="s">
        <v>88</v>
      </c>
      <c r="C759" s="15" t="s">
        <v>180</v>
      </c>
      <c r="D759" s="18" t="s">
        <v>553</v>
      </c>
      <c r="E759" s="15" t="s">
        <v>210</v>
      </c>
      <c r="F759" s="36" t="n">
        <f aca="false">'прил 7'!G591</f>
        <v>862</v>
      </c>
    </row>
    <row r="760" customFormat="false" ht="30" hidden="false" customHeight="false" outlineLevel="0" collapsed="false">
      <c r="A760" s="17" t="s">
        <v>531</v>
      </c>
      <c r="B760" s="15" t="s">
        <v>88</v>
      </c>
      <c r="C760" s="15" t="s">
        <v>180</v>
      </c>
      <c r="D760" s="18" t="s">
        <v>532</v>
      </c>
      <c r="E760" s="15"/>
      <c r="F760" s="16" t="n">
        <f aca="false">F761</f>
        <v>1320</v>
      </c>
    </row>
    <row r="761" customFormat="false" ht="60" hidden="false" customHeight="false" outlineLevel="0" collapsed="false">
      <c r="A761" s="34" t="s">
        <v>554</v>
      </c>
      <c r="B761" s="15" t="s">
        <v>88</v>
      </c>
      <c r="C761" s="15" t="s">
        <v>180</v>
      </c>
      <c r="D761" s="35" t="s">
        <v>555</v>
      </c>
      <c r="E761" s="22"/>
      <c r="F761" s="16" t="n">
        <f aca="false">F762</f>
        <v>1320</v>
      </c>
    </row>
    <row r="762" customFormat="false" ht="15" hidden="false" customHeight="false" outlineLevel="0" collapsed="false">
      <c r="A762" s="17" t="s">
        <v>556</v>
      </c>
      <c r="B762" s="15" t="s">
        <v>88</v>
      </c>
      <c r="C762" s="15" t="s">
        <v>180</v>
      </c>
      <c r="D762" s="18" t="s">
        <v>557</v>
      </c>
      <c r="E762" s="22"/>
      <c r="F762" s="16" t="n">
        <f aca="false">F763</f>
        <v>1320</v>
      </c>
    </row>
    <row r="763" customFormat="false" ht="15" hidden="false" customHeight="false" outlineLevel="0" collapsed="false">
      <c r="A763" s="23" t="s">
        <v>558</v>
      </c>
      <c r="B763" s="15" t="s">
        <v>88</v>
      </c>
      <c r="C763" s="15" t="s">
        <v>180</v>
      </c>
      <c r="D763" s="18" t="s">
        <v>557</v>
      </c>
      <c r="E763" s="15" t="s">
        <v>559</v>
      </c>
      <c r="F763" s="16" t="n">
        <f aca="false">F764</f>
        <v>1320</v>
      </c>
    </row>
    <row r="764" customFormat="false" ht="15" hidden="false" customHeight="false" outlineLevel="0" collapsed="false">
      <c r="A764" s="26" t="s">
        <v>560</v>
      </c>
      <c r="B764" s="15" t="s">
        <v>88</v>
      </c>
      <c r="C764" s="15" t="s">
        <v>180</v>
      </c>
      <c r="D764" s="18" t="s">
        <v>557</v>
      </c>
      <c r="E764" s="15" t="s">
        <v>561</v>
      </c>
      <c r="F764" s="16" t="n">
        <f aca="false">'прил 7'!G900</f>
        <v>1320</v>
      </c>
    </row>
    <row r="765" customFormat="false" ht="15" hidden="false" customHeight="false" outlineLevel="0" collapsed="false">
      <c r="A765" s="17" t="s">
        <v>145</v>
      </c>
      <c r="B765" s="15" t="s">
        <v>88</v>
      </c>
      <c r="C765" s="15" t="s">
        <v>180</v>
      </c>
      <c r="D765" s="18" t="s">
        <v>514</v>
      </c>
      <c r="E765" s="15"/>
      <c r="F765" s="16" t="n">
        <f aca="false">F766</f>
        <v>17860</v>
      </c>
    </row>
    <row r="766" customFormat="false" ht="30" hidden="false" customHeight="false" outlineLevel="0" collapsed="false">
      <c r="A766" s="17" t="s">
        <v>21</v>
      </c>
      <c r="B766" s="15" t="s">
        <v>88</v>
      </c>
      <c r="C766" s="15" t="s">
        <v>180</v>
      </c>
      <c r="D766" s="18" t="s">
        <v>515</v>
      </c>
      <c r="E766" s="15"/>
      <c r="F766" s="16" t="n">
        <f aca="false">F767</f>
        <v>17860</v>
      </c>
    </row>
    <row r="767" customFormat="false" ht="15" hidden="false" customHeight="false" outlineLevel="0" collapsed="false">
      <c r="A767" s="21" t="s">
        <v>135</v>
      </c>
      <c r="B767" s="15" t="s">
        <v>88</v>
      </c>
      <c r="C767" s="15" t="s">
        <v>180</v>
      </c>
      <c r="D767" s="18" t="s">
        <v>562</v>
      </c>
      <c r="E767" s="15"/>
      <c r="F767" s="16" t="n">
        <f aca="false">F768+F770+F772</f>
        <v>17860</v>
      </c>
    </row>
    <row r="768" customFormat="false" ht="60" hidden="false" customHeight="false" outlineLevel="0" collapsed="false">
      <c r="A768" s="19" t="s">
        <v>25</v>
      </c>
      <c r="B768" s="15" t="s">
        <v>88</v>
      </c>
      <c r="C768" s="15" t="s">
        <v>180</v>
      </c>
      <c r="D768" s="18" t="s">
        <v>562</v>
      </c>
      <c r="E768" s="15" t="n">
        <v>100</v>
      </c>
      <c r="F768" s="16" t="n">
        <f aca="false">F769</f>
        <v>12595</v>
      </c>
    </row>
    <row r="769" customFormat="false" ht="30" hidden="false" customHeight="false" outlineLevel="0" collapsed="false">
      <c r="A769" s="19" t="s">
        <v>27</v>
      </c>
      <c r="B769" s="15" t="s">
        <v>88</v>
      </c>
      <c r="C769" s="15" t="s">
        <v>180</v>
      </c>
      <c r="D769" s="18" t="s">
        <v>562</v>
      </c>
      <c r="E769" s="15" t="s">
        <v>28</v>
      </c>
      <c r="F769" s="16" t="n">
        <f aca="false">'прил 7'!G905</f>
        <v>12595</v>
      </c>
    </row>
    <row r="770" customFormat="false" ht="30" hidden="false" customHeight="false" outlineLevel="0" collapsed="false">
      <c r="A770" s="19" t="s">
        <v>39</v>
      </c>
      <c r="B770" s="15" t="s">
        <v>88</v>
      </c>
      <c r="C770" s="15" t="s">
        <v>180</v>
      </c>
      <c r="D770" s="18" t="s">
        <v>562</v>
      </c>
      <c r="E770" s="15" t="s">
        <v>40</v>
      </c>
      <c r="F770" s="16" t="n">
        <f aca="false">F771</f>
        <v>4963</v>
      </c>
    </row>
    <row r="771" customFormat="false" ht="30" hidden="false" customHeight="false" outlineLevel="0" collapsed="false">
      <c r="A771" s="19" t="s">
        <v>41</v>
      </c>
      <c r="B771" s="15" t="s">
        <v>88</v>
      </c>
      <c r="C771" s="15" t="s">
        <v>180</v>
      </c>
      <c r="D771" s="18" t="s">
        <v>562</v>
      </c>
      <c r="E771" s="15" t="s">
        <v>42</v>
      </c>
      <c r="F771" s="16" t="n">
        <f aca="false">'прил 7'!G907</f>
        <v>4963</v>
      </c>
    </row>
    <row r="772" customFormat="false" ht="15" hidden="false" customHeight="false" outlineLevel="0" collapsed="false">
      <c r="A772" s="19" t="s">
        <v>63</v>
      </c>
      <c r="B772" s="15" t="s">
        <v>88</v>
      </c>
      <c r="C772" s="15" t="s">
        <v>180</v>
      </c>
      <c r="D772" s="18" t="s">
        <v>562</v>
      </c>
      <c r="E772" s="15" t="s">
        <v>64</v>
      </c>
      <c r="F772" s="16" t="n">
        <f aca="false">F773</f>
        <v>302</v>
      </c>
    </row>
    <row r="773" customFormat="false" ht="15" hidden="false" customHeight="false" outlineLevel="0" collapsed="false">
      <c r="A773" s="23" t="s">
        <v>65</v>
      </c>
      <c r="B773" s="15" t="s">
        <v>88</v>
      </c>
      <c r="C773" s="15" t="s">
        <v>180</v>
      </c>
      <c r="D773" s="18" t="s">
        <v>562</v>
      </c>
      <c r="E773" s="15" t="s">
        <v>66</v>
      </c>
      <c r="F773" s="16" t="n">
        <f aca="false">'прил 7'!G909</f>
        <v>302</v>
      </c>
    </row>
    <row r="774" customFormat="false" ht="15" hidden="false" customHeight="false" outlineLevel="0" collapsed="false">
      <c r="A774" s="17" t="s">
        <v>45</v>
      </c>
      <c r="B774" s="15" t="s">
        <v>88</v>
      </c>
      <c r="C774" s="15" t="s">
        <v>180</v>
      </c>
      <c r="D774" s="18" t="s">
        <v>46</v>
      </c>
      <c r="E774" s="15"/>
      <c r="F774" s="16" t="n">
        <f aca="false">F775</f>
        <v>6701</v>
      </c>
    </row>
    <row r="775" customFormat="false" ht="15" hidden="false" customHeight="false" outlineLevel="0" collapsed="false">
      <c r="A775" s="17" t="s">
        <v>563</v>
      </c>
      <c r="B775" s="15" t="s">
        <v>88</v>
      </c>
      <c r="C775" s="15" t="s">
        <v>180</v>
      </c>
      <c r="D775" s="18" t="s">
        <v>564</v>
      </c>
      <c r="E775" s="15"/>
      <c r="F775" s="16" t="n">
        <f aca="false">F776</f>
        <v>6701</v>
      </c>
    </row>
    <row r="776" customFormat="false" ht="45" hidden="false" customHeight="false" outlineLevel="0" collapsed="false">
      <c r="A776" s="20" t="s">
        <v>565</v>
      </c>
      <c r="B776" s="15" t="s">
        <v>88</v>
      </c>
      <c r="C776" s="15" t="s">
        <v>180</v>
      </c>
      <c r="D776" s="18" t="s">
        <v>566</v>
      </c>
      <c r="E776" s="15"/>
      <c r="F776" s="16" t="n">
        <f aca="false">F777</f>
        <v>6701</v>
      </c>
    </row>
    <row r="777" customFormat="false" ht="15" hidden="false" customHeight="false" outlineLevel="0" collapsed="false">
      <c r="A777" s="20" t="s">
        <v>567</v>
      </c>
      <c r="B777" s="15" t="s">
        <v>88</v>
      </c>
      <c r="C777" s="15" t="s">
        <v>180</v>
      </c>
      <c r="D777" s="18" t="s">
        <v>568</v>
      </c>
      <c r="E777" s="15"/>
      <c r="F777" s="16" t="n">
        <f aca="false">F778+F780</f>
        <v>6701</v>
      </c>
    </row>
    <row r="778" customFormat="false" ht="30" hidden="false" customHeight="false" outlineLevel="0" collapsed="false">
      <c r="A778" s="19" t="s">
        <v>39</v>
      </c>
      <c r="B778" s="15" t="s">
        <v>88</v>
      </c>
      <c r="C778" s="15" t="s">
        <v>180</v>
      </c>
      <c r="D778" s="18" t="s">
        <v>568</v>
      </c>
      <c r="E778" s="15" t="s">
        <v>40</v>
      </c>
      <c r="F778" s="16" t="n">
        <f aca="false">F779</f>
        <v>6246</v>
      </c>
    </row>
    <row r="779" customFormat="false" ht="30" hidden="false" customHeight="false" outlineLevel="0" collapsed="false">
      <c r="A779" s="19" t="s">
        <v>41</v>
      </c>
      <c r="B779" s="15" t="s">
        <v>88</v>
      </c>
      <c r="C779" s="15" t="s">
        <v>180</v>
      </c>
      <c r="D779" s="18" t="s">
        <v>568</v>
      </c>
      <c r="E779" s="15" t="s">
        <v>42</v>
      </c>
      <c r="F779" s="16" t="n">
        <f aca="false">'прил 7'!G915</f>
        <v>6246</v>
      </c>
    </row>
    <row r="780" customFormat="false" ht="30" hidden="false" customHeight="false" outlineLevel="0" collapsed="false">
      <c r="A780" s="19" t="s">
        <v>163</v>
      </c>
      <c r="B780" s="15" t="s">
        <v>88</v>
      </c>
      <c r="C780" s="15" t="s">
        <v>180</v>
      </c>
      <c r="D780" s="18" t="s">
        <v>568</v>
      </c>
      <c r="E780" s="15" t="s">
        <v>164</v>
      </c>
      <c r="F780" s="16" t="n">
        <f aca="false">F781</f>
        <v>455</v>
      </c>
    </row>
    <row r="781" customFormat="false" ht="15" hidden="false" customHeight="false" outlineLevel="0" collapsed="false">
      <c r="A781" s="19" t="s">
        <v>165</v>
      </c>
      <c r="B781" s="15" t="s">
        <v>88</v>
      </c>
      <c r="C781" s="15" t="s">
        <v>180</v>
      </c>
      <c r="D781" s="18" t="s">
        <v>568</v>
      </c>
      <c r="E781" s="15" t="s">
        <v>166</v>
      </c>
      <c r="F781" s="16" t="n">
        <f aca="false">'прил 7'!G597</f>
        <v>455</v>
      </c>
    </row>
    <row r="782" customFormat="false" ht="15.6" hidden="false" customHeight="false" outlineLevel="0" collapsed="false">
      <c r="A782" s="11" t="s">
        <v>569</v>
      </c>
      <c r="B782" s="12" t="s">
        <v>570</v>
      </c>
      <c r="C782" s="12"/>
      <c r="D782" s="12"/>
      <c r="E782" s="12"/>
      <c r="F782" s="13" t="n">
        <f aca="false">F783+F834</f>
        <v>101090.3</v>
      </c>
    </row>
    <row r="783" customFormat="false" ht="15" hidden="false" customHeight="false" outlineLevel="0" collapsed="false">
      <c r="A783" s="14" t="s">
        <v>571</v>
      </c>
      <c r="B783" s="15" t="s">
        <v>570</v>
      </c>
      <c r="C783" s="15" t="s">
        <v>14</v>
      </c>
      <c r="D783" s="15"/>
      <c r="E783" s="15"/>
      <c r="F783" s="16" t="n">
        <f aca="false">F784+F806+F812+F828</f>
        <v>100480.3</v>
      </c>
    </row>
    <row r="784" customFormat="false" ht="15" hidden="false" customHeight="false" outlineLevel="0" collapsed="false">
      <c r="A784" s="17" t="s">
        <v>99</v>
      </c>
      <c r="B784" s="15" t="s">
        <v>570</v>
      </c>
      <c r="C784" s="15" t="s">
        <v>14</v>
      </c>
      <c r="D784" s="18" t="s">
        <v>100</v>
      </c>
      <c r="E784" s="36"/>
      <c r="F784" s="16" t="n">
        <f aca="false">F785+F793+F801</f>
        <v>96851.6</v>
      </c>
    </row>
    <row r="785" customFormat="false" ht="15" hidden="false" customHeight="false" outlineLevel="0" collapsed="false">
      <c r="A785" s="17" t="s">
        <v>572</v>
      </c>
      <c r="B785" s="15" t="s">
        <v>570</v>
      </c>
      <c r="C785" s="15" t="s">
        <v>14</v>
      </c>
      <c r="D785" s="18" t="s">
        <v>573</v>
      </c>
      <c r="E785" s="15"/>
      <c r="F785" s="16" t="n">
        <f aca="false">F786</f>
        <v>19946.6</v>
      </c>
    </row>
    <row r="786" customFormat="false" ht="45" hidden="false" customHeight="false" outlineLevel="0" collapsed="false">
      <c r="A786" s="17" t="s">
        <v>574</v>
      </c>
      <c r="B786" s="15" t="s">
        <v>570</v>
      </c>
      <c r="C786" s="15" t="s">
        <v>14</v>
      </c>
      <c r="D786" s="18" t="s">
        <v>575</v>
      </c>
      <c r="E786" s="15"/>
      <c r="F786" s="16" t="n">
        <f aca="false">F787+F790</f>
        <v>19946.6</v>
      </c>
    </row>
    <row r="787" customFormat="false" ht="45" hidden="false" customHeight="false" outlineLevel="0" collapsed="false">
      <c r="A787" s="44" t="s">
        <v>576</v>
      </c>
      <c r="B787" s="15" t="s">
        <v>570</v>
      </c>
      <c r="C787" s="15" t="s">
        <v>14</v>
      </c>
      <c r="D787" s="18" t="s">
        <v>577</v>
      </c>
      <c r="E787" s="15"/>
      <c r="F787" s="16" t="n">
        <f aca="false">F788</f>
        <v>350</v>
      </c>
    </row>
    <row r="788" customFormat="false" ht="30" hidden="false" customHeight="false" outlineLevel="0" collapsed="false">
      <c r="A788" s="19" t="s">
        <v>163</v>
      </c>
      <c r="B788" s="15" t="s">
        <v>570</v>
      </c>
      <c r="C788" s="15" t="s">
        <v>14</v>
      </c>
      <c r="D788" s="18" t="s">
        <v>577</v>
      </c>
      <c r="E788" s="15" t="s">
        <v>164</v>
      </c>
      <c r="F788" s="16" t="n">
        <f aca="false">F789</f>
        <v>350</v>
      </c>
    </row>
    <row r="789" customFormat="false" ht="15" hidden="false" customHeight="false" outlineLevel="0" collapsed="false">
      <c r="A789" s="19" t="s">
        <v>165</v>
      </c>
      <c r="B789" s="15" t="s">
        <v>570</v>
      </c>
      <c r="C789" s="15" t="s">
        <v>14</v>
      </c>
      <c r="D789" s="18" t="s">
        <v>577</v>
      </c>
      <c r="E789" s="15" t="s">
        <v>166</v>
      </c>
      <c r="F789" s="16" t="n">
        <f aca="false">'прил 7'!G605</f>
        <v>350</v>
      </c>
    </row>
    <row r="790" customFormat="false" ht="30" hidden="false" customHeight="false" outlineLevel="0" collapsed="false">
      <c r="A790" s="44" t="s">
        <v>578</v>
      </c>
      <c r="B790" s="15" t="s">
        <v>570</v>
      </c>
      <c r="C790" s="15" t="s">
        <v>14</v>
      </c>
      <c r="D790" s="18" t="s">
        <v>579</v>
      </c>
      <c r="E790" s="15"/>
      <c r="F790" s="16" t="n">
        <f aca="false">F791</f>
        <v>19596.6</v>
      </c>
    </row>
    <row r="791" customFormat="false" ht="30" hidden="false" customHeight="false" outlineLevel="0" collapsed="false">
      <c r="A791" s="19" t="s">
        <v>163</v>
      </c>
      <c r="B791" s="15" t="s">
        <v>570</v>
      </c>
      <c r="C791" s="15" t="s">
        <v>14</v>
      </c>
      <c r="D791" s="18" t="s">
        <v>579</v>
      </c>
      <c r="E791" s="15" t="s">
        <v>164</v>
      </c>
      <c r="F791" s="16" t="n">
        <f aca="false">F792</f>
        <v>19596.6</v>
      </c>
    </row>
    <row r="792" customFormat="false" ht="15" hidden="false" customHeight="false" outlineLevel="0" collapsed="false">
      <c r="A792" s="19" t="s">
        <v>165</v>
      </c>
      <c r="B792" s="15" t="s">
        <v>570</v>
      </c>
      <c r="C792" s="15" t="s">
        <v>14</v>
      </c>
      <c r="D792" s="18" t="s">
        <v>579</v>
      </c>
      <c r="E792" s="15" t="s">
        <v>166</v>
      </c>
      <c r="F792" s="16" t="n">
        <f aca="false">'прил 7'!G608</f>
        <v>19596.6</v>
      </c>
    </row>
    <row r="793" customFormat="false" ht="45" hidden="false" customHeight="false" outlineLevel="0" collapsed="false">
      <c r="A793" s="17" t="s">
        <v>580</v>
      </c>
      <c r="B793" s="15" t="s">
        <v>570</v>
      </c>
      <c r="C793" s="15" t="s">
        <v>14</v>
      </c>
      <c r="D793" s="18" t="s">
        <v>581</v>
      </c>
      <c r="E793" s="15"/>
      <c r="F793" s="16" t="n">
        <f aca="false">F794</f>
        <v>75465</v>
      </c>
    </row>
    <row r="794" customFormat="false" ht="30" hidden="false" customHeight="false" outlineLevel="0" collapsed="false">
      <c r="A794" s="17" t="s">
        <v>582</v>
      </c>
      <c r="B794" s="15" t="s">
        <v>570</v>
      </c>
      <c r="C794" s="15" t="s">
        <v>14</v>
      </c>
      <c r="D794" s="18" t="s">
        <v>583</v>
      </c>
      <c r="E794" s="15"/>
      <c r="F794" s="16" t="n">
        <f aca="false">F798+F795</f>
        <v>75465</v>
      </c>
    </row>
    <row r="795" customFormat="false" ht="15" hidden="false" customHeight="false" outlineLevel="0" collapsed="false">
      <c r="A795" s="17" t="s">
        <v>584</v>
      </c>
      <c r="B795" s="15" t="s">
        <v>570</v>
      </c>
      <c r="C795" s="15" t="s">
        <v>14</v>
      </c>
      <c r="D795" s="18" t="s">
        <v>585</v>
      </c>
      <c r="E795" s="15"/>
      <c r="F795" s="16" t="n">
        <f aca="false">F796</f>
        <v>4907</v>
      </c>
    </row>
    <row r="796" customFormat="false" ht="30" hidden="false" customHeight="false" outlineLevel="0" collapsed="false">
      <c r="A796" s="19" t="s">
        <v>163</v>
      </c>
      <c r="B796" s="15" t="s">
        <v>570</v>
      </c>
      <c r="C796" s="15" t="s">
        <v>14</v>
      </c>
      <c r="D796" s="18" t="s">
        <v>585</v>
      </c>
      <c r="E796" s="15" t="s">
        <v>164</v>
      </c>
      <c r="F796" s="16" t="n">
        <f aca="false">F797</f>
        <v>4907</v>
      </c>
    </row>
    <row r="797" customFormat="false" ht="15" hidden="false" customHeight="false" outlineLevel="0" collapsed="false">
      <c r="A797" s="19" t="s">
        <v>165</v>
      </c>
      <c r="B797" s="15" t="s">
        <v>570</v>
      </c>
      <c r="C797" s="15" t="s">
        <v>14</v>
      </c>
      <c r="D797" s="18" t="s">
        <v>585</v>
      </c>
      <c r="E797" s="15" t="s">
        <v>166</v>
      </c>
      <c r="F797" s="16" t="n">
        <f aca="false">'прил 7'!G613</f>
        <v>4907</v>
      </c>
    </row>
    <row r="798" customFormat="false" ht="30" hidden="false" customHeight="false" outlineLevel="0" collapsed="false">
      <c r="A798" s="44" t="s">
        <v>586</v>
      </c>
      <c r="B798" s="15" t="s">
        <v>570</v>
      </c>
      <c r="C798" s="15" t="s">
        <v>14</v>
      </c>
      <c r="D798" s="18" t="s">
        <v>587</v>
      </c>
      <c r="E798" s="15"/>
      <c r="F798" s="16" t="n">
        <f aca="false">F799</f>
        <v>70558</v>
      </c>
    </row>
    <row r="799" customFormat="false" ht="30" hidden="false" customHeight="false" outlineLevel="0" collapsed="false">
      <c r="A799" s="19" t="s">
        <v>163</v>
      </c>
      <c r="B799" s="15" t="s">
        <v>570</v>
      </c>
      <c r="C799" s="15" t="s">
        <v>14</v>
      </c>
      <c r="D799" s="18" t="s">
        <v>587</v>
      </c>
      <c r="E799" s="15" t="s">
        <v>164</v>
      </c>
      <c r="F799" s="16" t="n">
        <f aca="false">F800</f>
        <v>70558</v>
      </c>
    </row>
    <row r="800" customFormat="false" ht="15" hidden="false" customHeight="false" outlineLevel="0" collapsed="false">
      <c r="A800" s="19" t="s">
        <v>165</v>
      </c>
      <c r="B800" s="15" t="s">
        <v>570</v>
      </c>
      <c r="C800" s="15" t="s">
        <v>14</v>
      </c>
      <c r="D800" s="18" t="s">
        <v>587</v>
      </c>
      <c r="E800" s="15" t="s">
        <v>166</v>
      </c>
      <c r="F800" s="16" t="n">
        <f aca="false">'прил 7'!G616</f>
        <v>70558</v>
      </c>
    </row>
    <row r="801" customFormat="false" ht="15" hidden="false" customHeight="false" outlineLevel="0" collapsed="false">
      <c r="A801" s="17" t="s">
        <v>145</v>
      </c>
      <c r="B801" s="15" t="s">
        <v>570</v>
      </c>
      <c r="C801" s="15" t="s">
        <v>14</v>
      </c>
      <c r="D801" s="18" t="s">
        <v>588</v>
      </c>
      <c r="E801" s="15"/>
      <c r="F801" s="16" t="n">
        <f aca="false">F802</f>
        <v>1440</v>
      </c>
    </row>
    <row r="802" customFormat="false" ht="30" hidden="false" customHeight="false" outlineLevel="0" collapsed="false">
      <c r="A802" s="17" t="s">
        <v>21</v>
      </c>
      <c r="B802" s="15" t="s">
        <v>570</v>
      </c>
      <c r="C802" s="15" t="s">
        <v>14</v>
      </c>
      <c r="D802" s="18" t="s">
        <v>589</v>
      </c>
      <c r="E802" s="15"/>
      <c r="F802" s="16" t="n">
        <f aca="false">F803</f>
        <v>1440</v>
      </c>
    </row>
    <row r="803" customFormat="false" ht="15" hidden="false" customHeight="false" outlineLevel="0" collapsed="false">
      <c r="A803" s="21" t="s">
        <v>584</v>
      </c>
      <c r="B803" s="15" t="s">
        <v>570</v>
      </c>
      <c r="C803" s="15" t="s">
        <v>14</v>
      </c>
      <c r="D803" s="18" t="s">
        <v>590</v>
      </c>
      <c r="E803" s="15"/>
      <c r="F803" s="16" t="n">
        <f aca="false">F804</f>
        <v>1440</v>
      </c>
    </row>
    <row r="804" customFormat="false" ht="30" hidden="false" customHeight="false" outlineLevel="0" collapsed="false">
      <c r="A804" s="19" t="s">
        <v>39</v>
      </c>
      <c r="B804" s="15" t="s">
        <v>570</v>
      </c>
      <c r="C804" s="15" t="s">
        <v>14</v>
      </c>
      <c r="D804" s="18" t="s">
        <v>590</v>
      </c>
      <c r="E804" s="15" t="s">
        <v>40</v>
      </c>
      <c r="F804" s="16" t="n">
        <f aca="false">F805</f>
        <v>1440</v>
      </c>
    </row>
    <row r="805" customFormat="false" ht="30" hidden="false" customHeight="false" outlineLevel="0" collapsed="false">
      <c r="A805" s="19" t="s">
        <v>41</v>
      </c>
      <c r="B805" s="15" t="s">
        <v>570</v>
      </c>
      <c r="C805" s="15" t="s">
        <v>14</v>
      </c>
      <c r="D805" s="18" t="s">
        <v>590</v>
      </c>
      <c r="E805" s="15" t="s">
        <v>42</v>
      </c>
      <c r="F805" s="16" t="n">
        <f aca="false">'прил 7'!G621</f>
        <v>1440</v>
      </c>
    </row>
    <row r="806" customFormat="false" ht="15" hidden="false" customHeight="false" outlineLevel="0" collapsed="false">
      <c r="A806" s="17" t="s">
        <v>45</v>
      </c>
      <c r="B806" s="15" t="s">
        <v>570</v>
      </c>
      <c r="C806" s="15" t="s">
        <v>14</v>
      </c>
      <c r="D806" s="18" t="s">
        <v>46</v>
      </c>
      <c r="E806" s="15"/>
      <c r="F806" s="16" t="n">
        <f aca="false">F807</f>
        <v>200</v>
      </c>
    </row>
    <row r="807" customFormat="false" ht="15" hidden="false" customHeight="false" outlineLevel="0" collapsed="false">
      <c r="A807" s="17" t="s">
        <v>518</v>
      </c>
      <c r="B807" s="15" t="s">
        <v>570</v>
      </c>
      <c r="C807" s="15" t="s">
        <v>14</v>
      </c>
      <c r="D807" s="18" t="s">
        <v>519</v>
      </c>
      <c r="E807" s="15"/>
      <c r="F807" s="16" t="n">
        <f aca="false">F808</f>
        <v>200</v>
      </c>
    </row>
    <row r="808" customFormat="false" ht="45" hidden="false" customHeight="false" outlineLevel="0" collapsed="false">
      <c r="A808" s="20" t="s">
        <v>520</v>
      </c>
      <c r="B808" s="15" t="s">
        <v>570</v>
      </c>
      <c r="C808" s="15" t="s">
        <v>14</v>
      </c>
      <c r="D808" s="18" t="s">
        <v>521</v>
      </c>
      <c r="E808" s="15"/>
      <c r="F808" s="16" t="n">
        <f aca="false">F809</f>
        <v>200</v>
      </c>
    </row>
    <row r="809" customFormat="false" ht="30" hidden="false" customHeight="false" outlineLevel="0" collapsed="false">
      <c r="A809" s="45" t="s">
        <v>591</v>
      </c>
      <c r="B809" s="15" t="s">
        <v>570</v>
      </c>
      <c r="C809" s="15" t="s">
        <v>14</v>
      </c>
      <c r="D809" s="18" t="s">
        <v>592</v>
      </c>
      <c r="E809" s="15"/>
      <c r="F809" s="16" t="n">
        <f aca="false">F810</f>
        <v>200</v>
      </c>
    </row>
    <row r="810" customFormat="false" ht="30" hidden="false" customHeight="false" outlineLevel="0" collapsed="false">
      <c r="A810" s="19" t="s">
        <v>163</v>
      </c>
      <c r="B810" s="15" t="s">
        <v>570</v>
      </c>
      <c r="C810" s="15" t="s">
        <v>14</v>
      </c>
      <c r="D810" s="18" t="s">
        <v>592</v>
      </c>
      <c r="E810" s="15" t="n">
        <v>600</v>
      </c>
      <c r="F810" s="16" t="n">
        <f aca="false">F811</f>
        <v>200</v>
      </c>
    </row>
    <row r="811" customFormat="false" ht="15" hidden="false" customHeight="false" outlineLevel="0" collapsed="false">
      <c r="A811" s="19" t="s">
        <v>165</v>
      </c>
      <c r="B811" s="15" t="s">
        <v>570</v>
      </c>
      <c r="C811" s="15" t="s">
        <v>14</v>
      </c>
      <c r="D811" s="18" t="s">
        <v>592</v>
      </c>
      <c r="E811" s="15" t="n">
        <v>610</v>
      </c>
      <c r="F811" s="16" t="n">
        <f aca="false">'прил 7'!G627</f>
        <v>200</v>
      </c>
    </row>
    <row r="812" customFormat="false" ht="30" hidden="false" customHeight="false" outlineLevel="0" collapsed="false">
      <c r="A812" s="17" t="s">
        <v>115</v>
      </c>
      <c r="B812" s="15" t="s">
        <v>570</v>
      </c>
      <c r="C812" s="15" t="s">
        <v>14</v>
      </c>
      <c r="D812" s="18" t="s">
        <v>116</v>
      </c>
      <c r="E812" s="15"/>
      <c r="F812" s="16" t="n">
        <f aca="false">F818+F823+F813</f>
        <v>3128.7</v>
      </c>
    </row>
    <row r="813" customFormat="false" ht="30" hidden="false" customHeight="false" outlineLevel="0" collapsed="false">
      <c r="A813" s="17" t="s">
        <v>117</v>
      </c>
      <c r="B813" s="15" t="s">
        <v>570</v>
      </c>
      <c r="C813" s="15" t="s">
        <v>14</v>
      </c>
      <c r="D813" s="18" t="s">
        <v>118</v>
      </c>
      <c r="E813" s="15"/>
      <c r="F813" s="16" t="n">
        <f aca="false">F814</f>
        <v>2973.7</v>
      </c>
    </row>
    <row r="814" customFormat="false" ht="45" hidden="false" customHeight="false" outlineLevel="0" collapsed="false">
      <c r="A814" s="21" t="s">
        <v>119</v>
      </c>
      <c r="B814" s="15" t="s">
        <v>570</v>
      </c>
      <c r="C814" s="15" t="s">
        <v>14</v>
      </c>
      <c r="D814" s="18" t="s">
        <v>120</v>
      </c>
      <c r="E814" s="15"/>
      <c r="F814" s="16" t="n">
        <f aca="false">F815</f>
        <v>2973.7</v>
      </c>
    </row>
    <row r="815" customFormat="false" ht="15" hidden="false" customHeight="false" outlineLevel="0" collapsed="false">
      <c r="A815" s="19" t="s">
        <v>121</v>
      </c>
      <c r="B815" s="15" t="s">
        <v>570</v>
      </c>
      <c r="C815" s="15" t="s">
        <v>14</v>
      </c>
      <c r="D815" s="18" t="s">
        <v>122</v>
      </c>
      <c r="E815" s="15"/>
      <c r="F815" s="16" t="n">
        <f aca="false">F816</f>
        <v>2973.7</v>
      </c>
    </row>
    <row r="816" customFormat="false" ht="30" hidden="false" customHeight="false" outlineLevel="0" collapsed="false">
      <c r="A816" s="19" t="s">
        <v>163</v>
      </c>
      <c r="B816" s="15" t="s">
        <v>570</v>
      </c>
      <c r="C816" s="15" t="s">
        <v>14</v>
      </c>
      <c r="D816" s="18" t="s">
        <v>122</v>
      </c>
      <c r="E816" s="15" t="s">
        <v>164</v>
      </c>
      <c r="F816" s="16" t="n">
        <f aca="false">F817</f>
        <v>2973.7</v>
      </c>
    </row>
    <row r="817" customFormat="false" ht="15" hidden="false" customHeight="false" outlineLevel="0" collapsed="false">
      <c r="A817" s="19" t="s">
        <v>165</v>
      </c>
      <c r="B817" s="15" t="s">
        <v>570</v>
      </c>
      <c r="C817" s="15" t="s">
        <v>14</v>
      </c>
      <c r="D817" s="18" t="s">
        <v>122</v>
      </c>
      <c r="E817" s="15" t="s">
        <v>166</v>
      </c>
      <c r="F817" s="16" t="n">
        <f aca="false">'прил 7'!G633</f>
        <v>2973.7</v>
      </c>
    </row>
    <row r="818" customFormat="false" ht="15" hidden="false" customHeight="false" outlineLevel="0" collapsed="false">
      <c r="A818" s="17" t="s">
        <v>238</v>
      </c>
      <c r="B818" s="15" t="s">
        <v>570</v>
      </c>
      <c r="C818" s="15" t="s">
        <v>14</v>
      </c>
      <c r="D818" s="18" t="s">
        <v>239</v>
      </c>
      <c r="E818" s="15"/>
      <c r="F818" s="16" t="n">
        <f aca="false">F819</f>
        <v>140</v>
      </c>
    </row>
    <row r="819" customFormat="false" ht="30" hidden="false" customHeight="false" outlineLevel="0" collapsed="false">
      <c r="A819" s="21" t="s">
        <v>240</v>
      </c>
      <c r="B819" s="15" t="s">
        <v>570</v>
      </c>
      <c r="C819" s="15" t="s">
        <v>14</v>
      </c>
      <c r="D819" s="18" t="s">
        <v>241</v>
      </c>
      <c r="E819" s="15"/>
      <c r="F819" s="16" t="n">
        <f aca="false">F820</f>
        <v>140</v>
      </c>
    </row>
    <row r="820" customFormat="false" ht="30" hidden="false" customHeight="false" outlineLevel="0" collapsed="false">
      <c r="A820" s="25" t="s">
        <v>242</v>
      </c>
      <c r="B820" s="15" t="s">
        <v>570</v>
      </c>
      <c r="C820" s="15" t="s">
        <v>14</v>
      </c>
      <c r="D820" s="18" t="s">
        <v>243</v>
      </c>
      <c r="E820" s="15"/>
      <c r="F820" s="16" t="n">
        <f aca="false">F821</f>
        <v>140</v>
      </c>
    </row>
    <row r="821" customFormat="false" ht="30" hidden="false" customHeight="false" outlineLevel="0" collapsed="false">
      <c r="A821" s="19" t="s">
        <v>163</v>
      </c>
      <c r="B821" s="15" t="s">
        <v>570</v>
      </c>
      <c r="C821" s="15" t="s">
        <v>14</v>
      </c>
      <c r="D821" s="18" t="s">
        <v>243</v>
      </c>
      <c r="E821" s="15" t="s">
        <v>164</v>
      </c>
      <c r="F821" s="16" t="n">
        <f aca="false">F822</f>
        <v>140</v>
      </c>
    </row>
    <row r="822" customFormat="false" ht="15" hidden="false" customHeight="false" outlineLevel="0" collapsed="false">
      <c r="A822" s="19" t="s">
        <v>165</v>
      </c>
      <c r="B822" s="15" t="s">
        <v>570</v>
      </c>
      <c r="C822" s="15" t="s">
        <v>14</v>
      </c>
      <c r="D822" s="18" t="s">
        <v>243</v>
      </c>
      <c r="E822" s="15" t="s">
        <v>166</v>
      </c>
      <c r="F822" s="16" t="n">
        <f aca="false">'прил 7'!G638</f>
        <v>140</v>
      </c>
    </row>
    <row r="823" customFormat="false" ht="15" hidden="false" customHeight="false" outlineLevel="0" collapsed="false">
      <c r="A823" s="17" t="s">
        <v>195</v>
      </c>
      <c r="B823" s="15" t="s">
        <v>570</v>
      </c>
      <c r="C823" s="15" t="s">
        <v>14</v>
      </c>
      <c r="D823" s="18" t="s">
        <v>196</v>
      </c>
      <c r="E823" s="15"/>
      <c r="F823" s="16" t="n">
        <f aca="false">F824</f>
        <v>15</v>
      </c>
    </row>
    <row r="824" customFormat="false" ht="60" hidden="false" customHeight="false" outlineLevel="0" collapsed="false">
      <c r="A824" s="21" t="s">
        <v>197</v>
      </c>
      <c r="B824" s="15" t="s">
        <v>570</v>
      </c>
      <c r="C824" s="15" t="s">
        <v>14</v>
      </c>
      <c r="D824" s="18" t="s">
        <v>198</v>
      </c>
      <c r="E824" s="15"/>
      <c r="F824" s="16" t="n">
        <f aca="false">F825</f>
        <v>15</v>
      </c>
    </row>
    <row r="825" customFormat="false" ht="45" hidden="false" customHeight="false" outlineLevel="0" collapsed="false">
      <c r="A825" s="21" t="s">
        <v>199</v>
      </c>
      <c r="B825" s="15" t="s">
        <v>570</v>
      </c>
      <c r="C825" s="15" t="s">
        <v>14</v>
      </c>
      <c r="D825" s="18" t="s">
        <v>200</v>
      </c>
      <c r="E825" s="15"/>
      <c r="F825" s="16" t="n">
        <f aca="false">F826</f>
        <v>15</v>
      </c>
    </row>
    <row r="826" customFormat="false" ht="30" hidden="false" customHeight="false" outlineLevel="0" collapsed="false">
      <c r="A826" s="19" t="s">
        <v>163</v>
      </c>
      <c r="B826" s="15" t="s">
        <v>570</v>
      </c>
      <c r="C826" s="15" t="s">
        <v>14</v>
      </c>
      <c r="D826" s="18" t="s">
        <v>200</v>
      </c>
      <c r="E826" s="15" t="s">
        <v>164</v>
      </c>
      <c r="F826" s="16" t="n">
        <f aca="false">F827</f>
        <v>15</v>
      </c>
    </row>
    <row r="827" customFormat="false" ht="15" hidden="false" customHeight="false" outlineLevel="0" collapsed="false">
      <c r="A827" s="19" t="s">
        <v>165</v>
      </c>
      <c r="B827" s="15" t="s">
        <v>570</v>
      </c>
      <c r="C827" s="15" t="s">
        <v>14</v>
      </c>
      <c r="D827" s="18" t="s">
        <v>200</v>
      </c>
      <c r="E827" s="15" t="s">
        <v>166</v>
      </c>
      <c r="F827" s="16" t="n">
        <f aca="false">'прил 7'!G643</f>
        <v>15</v>
      </c>
    </row>
    <row r="828" customFormat="false" ht="30" hidden="false" customHeight="false" outlineLevel="0" collapsed="false">
      <c r="A828" s="17" t="s">
        <v>155</v>
      </c>
      <c r="B828" s="15" t="s">
        <v>570</v>
      </c>
      <c r="C828" s="15" t="s">
        <v>14</v>
      </c>
      <c r="D828" s="18" t="s">
        <v>156</v>
      </c>
      <c r="E828" s="15"/>
      <c r="F828" s="16" t="n">
        <f aca="false">F829</f>
        <v>300</v>
      </c>
    </row>
    <row r="829" customFormat="false" ht="45" hidden="false" customHeight="false" outlineLevel="0" collapsed="false">
      <c r="A829" s="17" t="s">
        <v>296</v>
      </c>
      <c r="B829" s="15" t="s">
        <v>570</v>
      </c>
      <c r="C829" s="15" t="s">
        <v>14</v>
      </c>
      <c r="D829" s="18" t="s">
        <v>297</v>
      </c>
      <c r="E829" s="15"/>
      <c r="F829" s="16" t="n">
        <f aca="false">F830</f>
        <v>300</v>
      </c>
    </row>
    <row r="830" customFormat="false" ht="15" hidden="false" customHeight="false" outlineLevel="0" collapsed="false">
      <c r="A830" s="17" t="s">
        <v>593</v>
      </c>
      <c r="B830" s="15" t="s">
        <v>570</v>
      </c>
      <c r="C830" s="15" t="s">
        <v>14</v>
      </c>
      <c r="D830" s="18" t="s">
        <v>594</v>
      </c>
      <c r="E830" s="22"/>
      <c r="F830" s="16" t="n">
        <f aca="false">F831</f>
        <v>300</v>
      </c>
    </row>
    <row r="831" customFormat="false" ht="15" hidden="false" customHeight="false" outlineLevel="0" collapsed="false">
      <c r="A831" s="28" t="s">
        <v>595</v>
      </c>
      <c r="B831" s="15" t="s">
        <v>570</v>
      </c>
      <c r="C831" s="15" t="s">
        <v>14</v>
      </c>
      <c r="D831" s="18" t="s">
        <v>596</v>
      </c>
      <c r="E831" s="22"/>
      <c r="F831" s="16" t="n">
        <f aca="false">F832</f>
        <v>300</v>
      </c>
    </row>
    <row r="832" customFormat="false" ht="30" hidden="false" customHeight="false" outlineLevel="0" collapsed="false">
      <c r="A832" s="19" t="s">
        <v>163</v>
      </c>
      <c r="B832" s="15" t="s">
        <v>570</v>
      </c>
      <c r="C832" s="15" t="s">
        <v>14</v>
      </c>
      <c r="D832" s="18" t="s">
        <v>596</v>
      </c>
      <c r="E832" s="15" t="s">
        <v>164</v>
      </c>
      <c r="F832" s="16" t="n">
        <f aca="false">F833</f>
        <v>300</v>
      </c>
    </row>
    <row r="833" customFormat="false" ht="15" hidden="false" customHeight="false" outlineLevel="0" collapsed="false">
      <c r="A833" s="19" t="s">
        <v>165</v>
      </c>
      <c r="B833" s="15" t="s">
        <v>570</v>
      </c>
      <c r="C833" s="15" t="s">
        <v>14</v>
      </c>
      <c r="D833" s="18" t="s">
        <v>596</v>
      </c>
      <c r="E833" s="15" t="s">
        <v>166</v>
      </c>
      <c r="F833" s="16" t="n">
        <f aca="false">'прил 7'!G649</f>
        <v>300</v>
      </c>
    </row>
    <row r="834" customFormat="false" ht="15" hidden="false" customHeight="false" outlineLevel="0" collapsed="false">
      <c r="A834" s="19" t="s">
        <v>597</v>
      </c>
      <c r="B834" s="15" t="s">
        <v>570</v>
      </c>
      <c r="C834" s="15" t="s">
        <v>44</v>
      </c>
      <c r="D834" s="18"/>
      <c r="E834" s="15"/>
      <c r="F834" s="16" t="n">
        <f aca="false">F835</f>
        <v>610</v>
      </c>
    </row>
    <row r="835" customFormat="false" ht="15" hidden="false" customHeight="false" outlineLevel="0" collapsed="false">
      <c r="A835" s="17" t="s">
        <v>99</v>
      </c>
      <c r="B835" s="15" t="s">
        <v>570</v>
      </c>
      <c r="C835" s="15" t="s">
        <v>44</v>
      </c>
      <c r="D835" s="18" t="s">
        <v>100</v>
      </c>
      <c r="E835" s="15"/>
      <c r="F835" s="16" t="n">
        <f aca="false">F836</f>
        <v>610</v>
      </c>
    </row>
    <row r="836" customFormat="false" ht="15" hidden="false" customHeight="false" outlineLevel="0" collapsed="false">
      <c r="A836" s="17" t="s">
        <v>145</v>
      </c>
      <c r="B836" s="15" t="s">
        <v>570</v>
      </c>
      <c r="C836" s="15" t="s">
        <v>44</v>
      </c>
      <c r="D836" s="18" t="s">
        <v>588</v>
      </c>
      <c r="E836" s="15"/>
      <c r="F836" s="16" t="n">
        <f aca="false">F837</f>
        <v>610</v>
      </c>
    </row>
    <row r="837" customFormat="false" ht="30" hidden="false" customHeight="false" outlineLevel="0" collapsed="false">
      <c r="A837" s="17" t="s">
        <v>21</v>
      </c>
      <c r="B837" s="15" t="s">
        <v>570</v>
      </c>
      <c r="C837" s="15" t="s">
        <v>44</v>
      </c>
      <c r="D837" s="18" t="s">
        <v>589</v>
      </c>
      <c r="E837" s="15"/>
      <c r="F837" s="16" t="n">
        <f aca="false">F838</f>
        <v>610</v>
      </c>
    </row>
    <row r="838" customFormat="false" ht="15" hidden="false" customHeight="false" outlineLevel="0" collapsed="false">
      <c r="A838" s="21" t="s">
        <v>135</v>
      </c>
      <c r="B838" s="15" t="s">
        <v>570</v>
      </c>
      <c r="C838" s="15" t="s">
        <v>44</v>
      </c>
      <c r="D838" s="18" t="s">
        <v>598</v>
      </c>
      <c r="E838" s="15"/>
      <c r="F838" s="16" t="n">
        <f aca="false">F839</f>
        <v>610</v>
      </c>
    </row>
    <row r="839" customFormat="false" ht="60" hidden="false" customHeight="false" outlineLevel="0" collapsed="false">
      <c r="A839" s="19" t="s">
        <v>25</v>
      </c>
      <c r="B839" s="15" t="s">
        <v>570</v>
      </c>
      <c r="C839" s="15" t="s">
        <v>44</v>
      </c>
      <c r="D839" s="18" t="s">
        <v>598</v>
      </c>
      <c r="E839" s="15" t="s">
        <v>26</v>
      </c>
      <c r="F839" s="16" t="n">
        <f aca="false">F840</f>
        <v>610</v>
      </c>
    </row>
    <row r="840" customFormat="false" ht="30" hidden="false" customHeight="false" outlineLevel="0" collapsed="false">
      <c r="A840" s="19" t="s">
        <v>27</v>
      </c>
      <c r="B840" s="15" t="s">
        <v>570</v>
      </c>
      <c r="C840" s="15" t="s">
        <v>44</v>
      </c>
      <c r="D840" s="18" t="s">
        <v>598</v>
      </c>
      <c r="E840" s="15" t="s">
        <v>28</v>
      </c>
      <c r="F840" s="16" t="n">
        <f aca="false">'прил 7'!G656</f>
        <v>610</v>
      </c>
    </row>
    <row r="841" customFormat="false" ht="15.6" hidden="false" customHeight="false" outlineLevel="0" collapsed="false">
      <c r="A841" s="11" t="s">
        <v>599</v>
      </c>
      <c r="B841" s="12" t="s">
        <v>291</v>
      </c>
      <c r="C841" s="12"/>
      <c r="D841" s="46"/>
      <c r="E841" s="46"/>
      <c r="F841" s="47" t="n">
        <f aca="false">F842+F849+F878</f>
        <v>60500.1</v>
      </c>
    </row>
    <row r="842" customFormat="false" ht="15" hidden="false" customHeight="false" outlineLevel="0" collapsed="false">
      <c r="A842" s="14" t="s">
        <v>600</v>
      </c>
      <c r="B842" s="15" t="s">
        <v>291</v>
      </c>
      <c r="C842" s="15" t="s">
        <v>14</v>
      </c>
      <c r="D842" s="15"/>
      <c r="E842" s="15"/>
      <c r="F842" s="16" t="n">
        <f aca="false">F843</f>
        <v>6795.6</v>
      </c>
    </row>
    <row r="843" customFormat="false" ht="15" hidden="false" customHeight="false" outlineLevel="0" collapsed="false">
      <c r="A843" s="17" t="s">
        <v>45</v>
      </c>
      <c r="B843" s="15" t="s">
        <v>291</v>
      </c>
      <c r="C843" s="15" t="s">
        <v>14</v>
      </c>
      <c r="D843" s="18" t="s">
        <v>46</v>
      </c>
      <c r="E843" s="15"/>
      <c r="F843" s="16" t="n">
        <f aca="false">F844</f>
        <v>6795.6</v>
      </c>
    </row>
    <row r="844" customFormat="false" ht="15" hidden="false" customHeight="false" outlineLevel="0" collapsed="false">
      <c r="A844" s="17" t="s">
        <v>47</v>
      </c>
      <c r="B844" s="15" t="s">
        <v>291</v>
      </c>
      <c r="C844" s="15" t="s">
        <v>14</v>
      </c>
      <c r="D844" s="18" t="s">
        <v>48</v>
      </c>
      <c r="E844" s="15"/>
      <c r="F844" s="16" t="n">
        <f aca="false">F845</f>
        <v>6795.6</v>
      </c>
    </row>
    <row r="845" customFormat="false" ht="45" hidden="false" customHeight="false" outlineLevel="0" collapsed="false">
      <c r="A845" s="17" t="s">
        <v>601</v>
      </c>
      <c r="B845" s="15" t="s">
        <v>291</v>
      </c>
      <c r="C845" s="15" t="s">
        <v>14</v>
      </c>
      <c r="D845" s="18" t="s">
        <v>602</v>
      </c>
      <c r="E845" s="15"/>
      <c r="F845" s="16" t="n">
        <f aca="false">F846</f>
        <v>6795.6</v>
      </c>
    </row>
    <row r="846" customFormat="false" ht="30" hidden="false" customHeight="false" outlineLevel="0" collapsed="false">
      <c r="A846" s="21" t="s">
        <v>603</v>
      </c>
      <c r="B846" s="15" t="s">
        <v>291</v>
      </c>
      <c r="C846" s="15" t="s">
        <v>14</v>
      </c>
      <c r="D846" s="18" t="s">
        <v>604</v>
      </c>
      <c r="E846" s="15"/>
      <c r="F846" s="16" t="n">
        <f aca="false">F847</f>
        <v>6795.6</v>
      </c>
    </row>
    <row r="847" customFormat="false" ht="15" hidden="false" customHeight="false" outlineLevel="0" collapsed="false">
      <c r="A847" s="23" t="s">
        <v>558</v>
      </c>
      <c r="B847" s="15" t="s">
        <v>291</v>
      </c>
      <c r="C847" s="15" t="s">
        <v>14</v>
      </c>
      <c r="D847" s="18" t="s">
        <v>604</v>
      </c>
      <c r="E847" s="15" t="s">
        <v>559</v>
      </c>
      <c r="F847" s="16" t="n">
        <f aca="false">F848</f>
        <v>6795.6</v>
      </c>
    </row>
    <row r="848" customFormat="false" ht="30" hidden="false" customHeight="false" outlineLevel="0" collapsed="false">
      <c r="A848" s="26" t="s">
        <v>605</v>
      </c>
      <c r="B848" s="15" t="s">
        <v>291</v>
      </c>
      <c r="C848" s="15" t="s">
        <v>14</v>
      </c>
      <c r="D848" s="18" t="s">
        <v>604</v>
      </c>
      <c r="E848" s="48" t="s">
        <v>606</v>
      </c>
      <c r="F848" s="16" t="n">
        <f aca="false">'прил 7'!G664</f>
        <v>6795.6</v>
      </c>
    </row>
    <row r="849" customFormat="false" ht="15" hidden="false" customHeight="false" outlineLevel="0" collapsed="false">
      <c r="A849" s="14" t="s">
        <v>607</v>
      </c>
      <c r="B849" s="15" t="s">
        <v>291</v>
      </c>
      <c r="C849" s="15" t="s">
        <v>30</v>
      </c>
      <c r="D849" s="15"/>
      <c r="E849" s="15"/>
      <c r="F849" s="16" t="n">
        <f aca="false">F850+F856+F864</f>
        <v>18912.5</v>
      </c>
    </row>
    <row r="850" customFormat="false" ht="15" hidden="false" customHeight="false" outlineLevel="0" collapsed="false">
      <c r="A850" s="49" t="s">
        <v>608</v>
      </c>
      <c r="B850" s="15" t="s">
        <v>291</v>
      </c>
      <c r="C850" s="15" t="s">
        <v>30</v>
      </c>
      <c r="D850" s="50" t="s">
        <v>609</v>
      </c>
      <c r="E850" s="48"/>
      <c r="F850" s="36" t="n">
        <f aca="false">F851</f>
        <v>1064.5</v>
      </c>
    </row>
    <row r="851" customFormat="false" ht="30" hidden="false" customHeight="false" outlineLevel="0" collapsed="false">
      <c r="A851" s="34" t="s">
        <v>610</v>
      </c>
      <c r="B851" s="15" t="s">
        <v>291</v>
      </c>
      <c r="C851" s="15" t="s">
        <v>30</v>
      </c>
      <c r="D851" s="35" t="s">
        <v>611</v>
      </c>
      <c r="E851" s="15"/>
      <c r="F851" s="36" t="n">
        <f aca="false">F852</f>
        <v>1064.5</v>
      </c>
    </row>
    <row r="852" customFormat="false" ht="30" hidden="false" customHeight="false" outlineLevel="0" collapsed="false">
      <c r="A852" s="34" t="s">
        <v>612</v>
      </c>
      <c r="B852" s="15" t="s">
        <v>291</v>
      </c>
      <c r="C852" s="15" t="s">
        <v>30</v>
      </c>
      <c r="D852" s="35" t="s">
        <v>613</v>
      </c>
      <c r="E852" s="15"/>
      <c r="F852" s="36" t="n">
        <f aca="false">F853</f>
        <v>1064.5</v>
      </c>
    </row>
    <row r="853" customFormat="false" ht="60" hidden="false" customHeight="false" outlineLevel="0" collapsed="false">
      <c r="A853" s="17" t="s">
        <v>614</v>
      </c>
      <c r="B853" s="15" t="s">
        <v>291</v>
      </c>
      <c r="C853" s="15" t="s">
        <v>30</v>
      </c>
      <c r="D853" s="18" t="s">
        <v>615</v>
      </c>
      <c r="E853" s="15"/>
      <c r="F853" s="36" t="n">
        <f aca="false">F854</f>
        <v>1064.5</v>
      </c>
    </row>
    <row r="854" customFormat="false" ht="15" hidden="false" customHeight="false" outlineLevel="0" collapsed="false">
      <c r="A854" s="51" t="s">
        <v>558</v>
      </c>
      <c r="B854" s="15" t="s">
        <v>291</v>
      </c>
      <c r="C854" s="15" t="s">
        <v>30</v>
      </c>
      <c r="D854" s="18" t="s">
        <v>615</v>
      </c>
      <c r="E854" s="48" t="s">
        <v>559</v>
      </c>
      <c r="F854" s="36" t="n">
        <f aca="false">F855</f>
        <v>1064.5</v>
      </c>
    </row>
    <row r="855" customFormat="false" ht="15" hidden="false" customHeight="false" outlineLevel="0" collapsed="false">
      <c r="A855" s="51" t="s">
        <v>616</v>
      </c>
      <c r="B855" s="15" t="s">
        <v>291</v>
      </c>
      <c r="C855" s="15" t="s">
        <v>30</v>
      </c>
      <c r="D855" s="18" t="s">
        <v>615</v>
      </c>
      <c r="E855" s="48" t="s">
        <v>617</v>
      </c>
      <c r="F855" s="36" t="n">
        <f aca="false">'прил 7'!G671</f>
        <v>1064.5</v>
      </c>
    </row>
    <row r="856" customFormat="false" ht="15" hidden="false" customHeight="false" outlineLevel="0" collapsed="false">
      <c r="A856" s="17" t="s">
        <v>45</v>
      </c>
      <c r="B856" s="15" t="s">
        <v>291</v>
      </c>
      <c r="C856" s="15" t="s">
        <v>30</v>
      </c>
      <c r="D856" s="18" t="s">
        <v>46</v>
      </c>
      <c r="E856" s="22"/>
      <c r="F856" s="36" t="n">
        <f aca="false">F857</f>
        <v>14311</v>
      </c>
    </row>
    <row r="857" customFormat="false" ht="15" hidden="false" customHeight="false" outlineLevel="0" collapsed="false">
      <c r="A857" s="17" t="s">
        <v>47</v>
      </c>
      <c r="B857" s="15" t="s">
        <v>291</v>
      </c>
      <c r="C857" s="15" t="s">
        <v>30</v>
      </c>
      <c r="D857" s="18" t="s">
        <v>48</v>
      </c>
      <c r="E857" s="22"/>
      <c r="F857" s="36" t="n">
        <f aca="false">F858</f>
        <v>14311</v>
      </c>
    </row>
    <row r="858" customFormat="false" ht="60" hidden="false" customHeight="false" outlineLevel="0" collapsed="false">
      <c r="A858" s="17" t="s">
        <v>49</v>
      </c>
      <c r="B858" s="15" t="s">
        <v>291</v>
      </c>
      <c r="C858" s="15" t="s">
        <v>30</v>
      </c>
      <c r="D858" s="18" t="s">
        <v>50</v>
      </c>
      <c r="E858" s="22"/>
      <c r="F858" s="36" t="n">
        <f aca="false">F859</f>
        <v>14311</v>
      </c>
    </row>
    <row r="859" customFormat="false" ht="30" hidden="false" customHeight="false" outlineLevel="0" collapsed="false">
      <c r="A859" s="20" t="s">
        <v>618</v>
      </c>
      <c r="B859" s="15" t="s">
        <v>291</v>
      </c>
      <c r="C859" s="15" t="s">
        <v>30</v>
      </c>
      <c r="D859" s="18" t="s">
        <v>619</v>
      </c>
      <c r="E859" s="22"/>
      <c r="F859" s="36" t="n">
        <f aca="false">F860+F862</f>
        <v>14311</v>
      </c>
    </row>
    <row r="860" customFormat="false" ht="30" hidden="false" customHeight="false" outlineLevel="0" collapsed="false">
      <c r="A860" s="19" t="s">
        <v>39</v>
      </c>
      <c r="B860" s="15" t="s">
        <v>291</v>
      </c>
      <c r="C860" s="15" t="s">
        <v>30</v>
      </c>
      <c r="D860" s="18" t="s">
        <v>619</v>
      </c>
      <c r="E860" s="15" t="s">
        <v>40</v>
      </c>
      <c r="F860" s="36" t="n">
        <f aca="false">F861</f>
        <v>106</v>
      </c>
    </row>
    <row r="861" customFormat="false" ht="30" hidden="false" customHeight="false" outlineLevel="0" collapsed="false">
      <c r="A861" s="19" t="s">
        <v>41</v>
      </c>
      <c r="B861" s="15" t="s">
        <v>291</v>
      </c>
      <c r="C861" s="15" t="s">
        <v>30</v>
      </c>
      <c r="D861" s="18" t="s">
        <v>619</v>
      </c>
      <c r="E861" s="15" t="s">
        <v>42</v>
      </c>
      <c r="F861" s="36" t="n">
        <f aca="false">'прил 7'!G677</f>
        <v>106</v>
      </c>
    </row>
    <row r="862" customFormat="false" ht="15" hidden="false" customHeight="false" outlineLevel="0" collapsed="false">
      <c r="A862" s="51" t="s">
        <v>558</v>
      </c>
      <c r="B862" s="15" t="s">
        <v>291</v>
      </c>
      <c r="C862" s="15" t="s">
        <v>30</v>
      </c>
      <c r="D862" s="18" t="s">
        <v>619</v>
      </c>
      <c r="E862" s="15" t="s">
        <v>559</v>
      </c>
      <c r="F862" s="36" t="n">
        <f aca="false">F863</f>
        <v>14205</v>
      </c>
    </row>
    <row r="863" customFormat="false" ht="30" hidden="false" customHeight="false" outlineLevel="0" collapsed="false">
      <c r="A863" s="26" t="s">
        <v>605</v>
      </c>
      <c r="B863" s="15" t="s">
        <v>291</v>
      </c>
      <c r="C863" s="15" t="s">
        <v>30</v>
      </c>
      <c r="D863" s="18" t="s">
        <v>619</v>
      </c>
      <c r="E863" s="15" t="s">
        <v>606</v>
      </c>
      <c r="F863" s="36" t="n">
        <f aca="false">'прил 7'!G679</f>
        <v>14205</v>
      </c>
    </row>
    <row r="864" customFormat="false" ht="15" hidden="false" customHeight="false" outlineLevel="0" collapsed="false">
      <c r="A864" s="17" t="s">
        <v>620</v>
      </c>
      <c r="B864" s="15" t="s">
        <v>291</v>
      </c>
      <c r="C864" s="15" t="s">
        <v>30</v>
      </c>
      <c r="D864" s="18" t="s">
        <v>621</v>
      </c>
      <c r="E864" s="15"/>
      <c r="F864" s="36" t="n">
        <f aca="false">F865+F870</f>
        <v>3537</v>
      </c>
    </row>
    <row r="865" customFormat="false" ht="15" hidden="false" customHeight="false" outlineLevel="0" collapsed="false">
      <c r="A865" s="17" t="s">
        <v>622</v>
      </c>
      <c r="B865" s="15" t="s">
        <v>291</v>
      </c>
      <c r="C865" s="15" t="s">
        <v>30</v>
      </c>
      <c r="D865" s="18" t="s">
        <v>623</v>
      </c>
      <c r="E865" s="15"/>
      <c r="F865" s="36" t="n">
        <f aca="false">F866</f>
        <v>737</v>
      </c>
    </row>
    <row r="866" customFormat="false" ht="45" hidden="false" customHeight="false" outlineLevel="0" collapsed="false">
      <c r="A866" s="17" t="s">
        <v>624</v>
      </c>
      <c r="B866" s="15" t="s">
        <v>291</v>
      </c>
      <c r="C866" s="15" t="s">
        <v>30</v>
      </c>
      <c r="D866" s="18" t="s">
        <v>625</v>
      </c>
      <c r="E866" s="15"/>
      <c r="F866" s="36" t="n">
        <f aca="false">F867</f>
        <v>737</v>
      </c>
    </row>
    <row r="867" customFormat="false" ht="30" hidden="false" customHeight="false" outlineLevel="0" collapsed="false">
      <c r="A867" s="17" t="s">
        <v>626</v>
      </c>
      <c r="B867" s="15" t="s">
        <v>291</v>
      </c>
      <c r="C867" s="15" t="s">
        <v>30</v>
      </c>
      <c r="D867" s="18" t="s">
        <v>627</v>
      </c>
      <c r="E867" s="22"/>
      <c r="F867" s="36" t="n">
        <f aca="false">F868</f>
        <v>737</v>
      </c>
    </row>
    <row r="868" customFormat="false" ht="15" hidden="false" customHeight="false" outlineLevel="0" collapsed="false">
      <c r="A868" s="23" t="s">
        <v>558</v>
      </c>
      <c r="B868" s="15" t="s">
        <v>291</v>
      </c>
      <c r="C868" s="15" t="s">
        <v>30</v>
      </c>
      <c r="D868" s="18" t="s">
        <v>627</v>
      </c>
      <c r="E868" s="15" t="s">
        <v>559</v>
      </c>
      <c r="F868" s="36" t="n">
        <f aca="false">F869</f>
        <v>737</v>
      </c>
    </row>
    <row r="869" customFormat="false" ht="30" hidden="false" customHeight="false" outlineLevel="0" collapsed="false">
      <c r="A869" s="26" t="s">
        <v>605</v>
      </c>
      <c r="B869" s="15" t="s">
        <v>291</v>
      </c>
      <c r="C869" s="15" t="s">
        <v>30</v>
      </c>
      <c r="D869" s="18" t="s">
        <v>627</v>
      </c>
      <c r="E869" s="15" t="s">
        <v>606</v>
      </c>
      <c r="F869" s="36" t="n">
        <f aca="false">'прил 7'!G685</f>
        <v>737</v>
      </c>
    </row>
    <row r="870" customFormat="false" ht="30" hidden="false" customHeight="false" outlineLevel="0" collapsed="false">
      <c r="A870" s="17" t="s">
        <v>628</v>
      </c>
      <c r="B870" s="15" t="s">
        <v>291</v>
      </c>
      <c r="C870" s="15" t="s">
        <v>30</v>
      </c>
      <c r="D870" s="18" t="s">
        <v>629</v>
      </c>
      <c r="E870" s="15"/>
      <c r="F870" s="36" t="n">
        <f aca="false">F871</f>
        <v>2800</v>
      </c>
    </row>
    <row r="871" customFormat="false" ht="75" hidden="false" customHeight="false" outlineLevel="0" collapsed="false">
      <c r="A871" s="21" t="s">
        <v>630</v>
      </c>
      <c r="B871" s="15" t="s">
        <v>291</v>
      </c>
      <c r="C871" s="15" t="s">
        <v>30</v>
      </c>
      <c r="D871" s="18" t="s">
        <v>631</v>
      </c>
      <c r="E871" s="15"/>
      <c r="F871" s="36" t="n">
        <f aca="false">F872+F875</f>
        <v>2800</v>
      </c>
    </row>
    <row r="872" customFormat="false" ht="60" hidden="false" customHeight="false" outlineLevel="0" collapsed="false">
      <c r="A872" s="17" t="s">
        <v>632</v>
      </c>
      <c r="B872" s="15" t="s">
        <v>291</v>
      </c>
      <c r="C872" s="15" t="s">
        <v>30</v>
      </c>
      <c r="D872" s="18" t="s">
        <v>633</v>
      </c>
      <c r="E872" s="15"/>
      <c r="F872" s="36" t="n">
        <f aca="false">F873</f>
        <v>1102</v>
      </c>
    </row>
    <row r="873" customFormat="false" ht="30" hidden="false" customHeight="false" outlineLevel="0" collapsed="false">
      <c r="A873" s="19" t="s">
        <v>380</v>
      </c>
      <c r="B873" s="15" t="s">
        <v>291</v>
      </c>
      <c r="C873" s="15" t="s">
        <v>30</v>
      </c>
      <c r="D873" s="18" t="s">
        <v>633</v>
      </c>
      <c r="E873" s="15" t="s">
        <v>381</v>
      </c>
      <c r="F873" s="36" t="n">
        <f aca="false">F874</f>
        <v>1102</v>
      </c>
    </row>
    <row r="874" customFormat="false" ht="15" hidden="false" customHeight="false" outlineLevel="0" collapsed="false">
      <c r="A874" s="19" t="s">
        <v>382</v>
      </c>
      <c r="B874" s="15" t="s">
        <v>291</v>
      </c>
      <c r="C874" s="15" t="s">
        <v>30</v>
      </c>
      <c r="D874" s="18" t="s">
        <v>633</v>
      </c>
      <c r="E874" s="15" t="s">
        <v>383</v>
      </c>
      <c r="F874" s="36" t="n">
        <f aca="false">'прил 7'!G690</f>
        <v>1102</v>
      </c>
    </row>
    <row r="875" customFormat="false" ht="60" hidden="false" customHeight="false" outlineLevel="0" collapsed="false">
      <c r="A875" s="17" t="s">
        <v>634</v>
      </c>
      <c r="B875" s="15" t="s">
        <v>291</v>
      </c>
      <c r="C875" s="15" t="s">
        <v>30</v>
      </c>
      <c r="D875" s="18" t="s">
        <v>635</v>
      </c>
      <c r="E875" s="15"/>
      <c r="F875" s="36" t="n">
        <f aca="false">F876</f>
        <v>1698</v>
      </c>
    </row>
    <row r="876" customFormat="false" ht="30" hidden="false" customHeight="false" outlineLevel="0" collapsed="false">
      <c r="A876" s="19" t="s">
        <v>380</v>
      </c>
      <c r="B876" s="15" t="s">
        <v>291</v>
      </c>
      <c r="C876" s="15" t="s">
        <v>30</v>
      </c>
      <c r="D876" s="18" t="s">
        <v>635</v>
      </c>
      <c r="E876" s="15" t="s">
        <v>381</v>
      </c>
      <c r="F876" s="36" t="n">
        <f aca="false">F877</f>
        <v>1698</v>
      </c>
    </row>
    <row r="877" customFormat="false" ht="15" hidden="false" customHeight="false" outlineLevel="0" collapsed="false">
      <c r="A877" s="19" t="s">
        <v>382</v>
      </c>
      <c r="B877" s="15" t="s">
        <v>291</v>
      </c>
      <c r="C877" s="15" t="s">
        <v>30</v>
      </c>
      <c r="D877" s="18" t="s">
        <v>635</v>
      </c>
      <c r="E877" s="15" t="s">
        <v>383</v>
      </c>
      <c r="F877" s="36" t="n">
        <f aca="false">'прил 7'!G693</f>
        <v>1698</v>
      </c>
    </row>
    <row r="878" customFormat="false" ht="15" hidden="false" customHeight="false" outlineLevel="0" collapsed="false">
      <c r="A878" s="23" t="s">
        <v>636</v>
      </c>
      <c r="B878" s="15" t="s">
        <v>291</v>
      </c>
      <c r="C878" s="15" t="s">
        <v>44</v>
      </c>
      <c r="D878" s="48"/>
      <c r="E878" s="48"/>
      <c r="F878" s="36" t="n">
        <f aca="false">F879+F887</f>
        <v>34792</v>
      </c>
    </row>
    <row r="879" customFormat="false" ht="15" hidden="false" customHeight="false" outlineLevel="0" collapsed="false">
      <c r="A879" s="17" t="s">
        <v>107</v>
      </c>
      <c r="B879" s="15" t="s">
        <v>291</v>
      </c>
      <c r="C879" s="15" t="s">
        <v>44</v>
      </c>
      <c r="D879" s="18" t="s">
        <v>108</v>
      </c>
      <c r="E879" s="15"/>
      <c r="F879" s="16" t="n">
        <f aca="false">F880</f>
        <v>21519</v>
      </c>
    </row>
    <row r="880" customFormat="false" ht="15" hidden="false" customHeight="false" outlineLevel="0" collapsed="false">
      <c r="A880" s="17" t="s">
        <v>468</v>
      </c>
      <c r="B880" s="15" t="s">
        <v>291</v>
      </c>
      <c r="C880" s="15" t="s">
        <v>44</v>
      </c>
      <c r="D880" s="18" t="s">
        <v>469</v>
      </c>
      <c r="E880" s="15"/>
      <c r="F880" s="16" t="n">
        <f aca="false">F881</f>
        <v>21519</v>
      </c>
    </row>
    <row r="881" customFormat="false" ht="45" hidden="false" customHeight="false" outlineLevel="0" collapsed="false">
      <c r="A881" s="17" t="s">
        <v>476</v>
      </c>
      <c r="B881" s="15" t="s">
        <v>291</v>
      </c>
      <c r="C881" s="15" t="s">
        <v>44</v>
      </c>
      <c r="D881" s="18" t="s">
        <v>477</v>
      </c>
      <c r="E881" s="15"/>
      <c r="F881" s="16" t="n">
        <f aca="false">F882</f>
        <v>21519</v>
      </c>
    </row>
    <row r="882" customFormat="false" ht="60" hidden="false" customHeight="false" outlineLevel="0" collapsed="false">
      <c r="A882" s="21" t="s">
        <v>552</v>
      </c>
      <c r="B882" s="15" t="s">
        <v>291</v>
      </c>
      <c r="C882" s="15" t="s">
        <v>44</v>
      </c>
      <c r="D882" s="18" t="s">
        <v>553</v>
      </c>
      <c r="E882" s="15"/>
      <c r="F882" s="16" t="n">
        <f aca="false">F883+F885</f>
        <v>21519</v>
      </c>
    </row>
    <row r="883" customFormat="false" ht="30" hidden="false" customHeight="false" outlineLevel="0" collapsed="false">
      <c r="A883" s="19" t="s">
        <v>39</v>
      </c>
      <c r="B883" s="15" t="s">
        <v>291</v>
      </c>
      <c r="C883" s="15" t="s">
        <v>44</v>
      </c>
      <c r="D883" s="18" t="s">
        <v>553</v>
      </c>
      <c r="E883" s="15" t="s">
        <v>40</v>
      </c>
      <c r="F883" s="16" t="n">
        <f aca="false">F884</f>
        <v>213</v>
      </c>
    </row>
    <row r="884" customFormat="false" ht="30" hidden="false" customHeight="false" outlineLevel="0" collapsed="false">
      <c r="A884" s="19" t="s">
        <v>41</v>
      </c>
      <c r="B884" s="15" t="s">
        <v>291</v>
      </c>
      <c r="C884" s="15" t="s">
        <v>44</v>
      </c>
      <c r="D884" s="18" t="s">
        <v>553</v>
      </c>
      <c r="E884" s="15" t="s">
        <v>42</v>
      </c>
      <c r="F884" s="16" t="n">
        <f aca="false">'прил 7'!G923</f>
        <v>213</v>
      </c>
    </row>
    <row r="885" customFormat="false" ht="15" hidden="false" customHeight="false" outlineLevel="0" collapsed="false">
      <c r="A885" s="23" t="s">
        <v>558</v>
      </c>
      <c r="B885" s="15" t="s">
        <v>291</v>
      </c>
      <c r="C885" s="15" t="s">
        <v>44</v>
      </c>
      <c r="D885" s="18" t="s">
        <v>553</v>
      </c>
      <c r="E885" s="15" t="s">
        <v>559</v>
      </c>
      <c r="F885" s="16" t="n">
        <f aca="false">F886</f>
        <v>21306</v>
      </c>
    </row>
    <row r="886" customFormat="false" ht="30" hidden="false" customHeight="false" outlineLevel="0" collapsed="false">
      <c r="A886" s="26" t="s">
        <v>605</v>
      </c>
      <c r="B886" s="15" t="s">
        <v>291</v>
      </c>
      <c r="C886" s="15" t="s">
        <v>44</v>
      </c>
      <c r="D886" s="18" t="s">
        <v>553</v>
      </c>
      <c r="E886" s="15" t="s">
        <v>606</v>
      </c>
      <c r="F886" s="16" t="n">
        <f aca="false">'прил 7'!G925</f>
        <v>21306</v>
      </c>
    </row>
    <row r="887" customFormat="false" ht="15" hidden="false" customHeight="false" outlineLevel="0" collapsed="false">
      <c r="A887" s="17" t="s">
        <v>620</v>
      </c>
      <c r="B887" s="15" t="s">
        <v>291</v>
      </c>
      <c r="C887" s="15" t="s">
        <v>44</v>
      </c>
      <c r="D887" s="18" t="s">
        <v>621</v>
      </c>
      <c r="E887" s="15"/>
      <c r="F887" s="16" t="n">
        <f aca="false">F888+F893</f>
        <v>13273</v>
      </c>
    </row>
    <row r="888" customFormat="false" ht="15" hidden="false" customHeight="false" outlineLevel="0" collapsed="false">
      <c r="A888" s="17" t="s">
        <v>637</v>
      </c>
      <c r="B888" s="15" t="s">
        <v>291</v>
      </c>
      <c r="C888" s="15" t="s">
        <v>44</v>
      </c>
      <c r="D888" s="18" t="s">
        <v>638</v>
      </c>
      <c r="E888" s="15"/>
      <c r="F888" s="36" t="n">
        <f aca="false">F889</f>
        <v>2173</v>
      </c>
    </row>
    <row r="889" customFormat="false" ht="60" hidden="false" customHeight="false" outlineLevel="0" collapsed="false">
      <c r="A889" s="52" t="s">
        <v>639</v>
      </c>
      <c r="B889" s="15" t="s">
        <v>291</v>
      </c>
      <c r="C889" s="15" t="s">
        <v>44</v>
      </c>
      <c r="D889" s="18" t="s">
        <v>640</v>
      </c>
      <c r="E889" s="48"/>
      <c r="F889" s="36" t="n">
        <f aca="false">F890</f>
        <v>2173</v>
      </c>
    </row>
    <row r="890" customFormat="false" ht="15" hidden="false" customHeight="false" outlineLevel="0" collapsed="false">
      <c r="A890" s="17" t="s">
        <v>641</v>
      </c>
      <c r="B890" s="15" t="s">
        <v>291</v>
      </c>
      <c r="C890" s="15" t="s">
        <v>44</v>
      </c>
      <c r="D890" s="18" t="s">
        <v>642</v>
      </c>
      <c r="E890" s="48"/>
      <c r="F890" s="36" t="n">
        <f aca="false">F891</f>
        <v>2173</v>
      </c>
    </row>
    <row r="891" customFormat="false" ht="15" hidden="false" customHeight="false" outlineLevel="0" collapsed="false">
      <c r="A891" s="23" t="s">
        <v>558</v>
      </c>
      <c r="B891" s="15" t="s">
        <v>291</v>
      </c>
      <c r="C891" s="15" t="s">
        <v>44</v>
      </c>
      <c r="D891" s="18" t="s">
        <v>642</v>
      </c>
      <c r="E891" s="15" t="s">
        <v>559</v>
      </c>
      <c r="F891" s="36" t="n">
        <f aca="false">F892</f>
        <v>2173</v>
      </c>
    </row>
    <row r="892" customFormat="false" ht="30" hidden="false" customHeight="false" outlineLevel="0" collapsed="false">
      <c r="A892" s="26" t="s">
        <v>605</v>
      </c>
      <c r="B892" s="15" t="s">
        <v>291</v>
      </c>
      <c r="C892" s="15" t="s">
        <v>44</v>
      </c>
      <c r="D892" s="18" t="s">
        <v>642</v>
      </c>
      <c r="E892" s="15" t="s">
        <v>606</v>
      </c>
      <c r="F892" s="36" t="n">
        <f aca="false">'прил 7'!G700</f>
        <v>2173</v>
      </c>
    </row>
    <row r="893" customFormat="false" ht="45" hidden="false" customHeight="false" outlineLevel="0" collapsed="false">
      <c r="A893" s="17" t="s">
        <v>643</v>
      </c>
      <c r="B893" s="15" t="s">
        <v>291</v>
      </c>
      <c r="C893" s="15" t="s">
        <v>44</v>
      </c>
      <c r="D893" s="18" t="s">
        <v>644</v>
      </c>
      <c r="E893" s="48"/>
      <c r="F893" s="36" t="n">
        <f aca="false">F894</f>
        <v>11100</v>
      </c>
    </row>
    <row r="894" customFormat="false" ht="60" hidden="false" customHeight="false" outlineLevel="0" collapsed="false">
      <c r="A894" s="17" t="s">
        <v>645</v>
      </c>
      <c r="B894" s="15" t="s">
        <v>291</v>
      </c>
      <c r="C894" s="15" t="s">
        <v>44</v>
      </c>
      <c r="D894" s="18" t="s">
        <v>646</v>
      </c>
      <c r="E894" s="48"/>
      <c r="F894" s="36" t="n">
        <f aca="false">F895+F898</f>
        <v>11100</v>
      </c>
    </row>
    <row r="895" customFormat="false" ht="60" hidden="false" customHeight="false" outlineLevel="0" collapsed="false">
      <c r="A895" s="17" t="s">
        <v>647</v>
      </c>
      <c r="B895" s="15" t="s">
        <v>291</v>
      </c>
      <c r="C895" s="15" t="s">
        <v>44</v>
      </c>
      <c r="D895" s="18" t="s">
        <v>648</v>
      </c>
      <c r="E895" s="48"/>
      <c r="F895" s="36" t="n">
        <f aca="false">F896</f>
        <v>10500</v>
      </c>
    </row>
    <row r="896" customFormat="false" ht="30" hidden="false" customHeight="false" outlineLevel="0" collapsed="false">
      <c r="A896" s="19" t="s">
        <v>380</v>
      </c>
      <c r="B896" s="15" t="s">
        <v>291</v>
      </c>
      <c r="C896" s="15" t="s">
        <v>44</v>
      </c>
      <c r="D896" s="18" t="s">
        <v>648</v>
      </c>
      <c r="E896" s="15" t="s">
        <v>381</v>
      </c>
      <c r="F896" s="36" t="n">
        <f aca="false">F897</f>
        <v>10500</v>
      </c>
    </row>
    <row r="897" customFormat="false" ht="15" hidden="false" customHeight="false" outlineLevel="0" collapsed="false">
      <c r="A897" s="19" t="s">
        <v>382</v>
      </c>
      <c r="B897" s="15" t="s">
        <v>291</v>
      </c>
      <c r="C897" s="15" t="s">
        <v>44</v>
      </c>
      <c r="D897" s="18" t="s">
        <v>648</v>
      </c>
      <c r="E897" s="15" t="s">
        <v>383</v>
      </c>
      <c r="F897" s="36" t="n">
        <f aca="false">'прил 7'!G705</f>
        <v>10500</v>
      </c>
    </row>
    <row r="898" customFormat="false" ht="75" hidden="false" customHeight="false" outlineLevel="0" collapsed="false">
      <c r="A898" s="17" t="s">
        <v>649</v>
      </c>
      <c r="B898" s="15" t="s">
        <v>291</v>
      </c>
      <c r="C898" s="15" t="s">
        <v>44</v>
      </c>
      <c r="D898" s="18" t="s">
        <v>650</v>
      </c>
      <c r="E898" s="48"/>
      <c r="F898" s="36" t="n">
        <f aca="false">F899</f>
        <v>600</v>
      </c>
    </row>
    <row r="899" customFormat="false" ht="30" hidden="false" customHeight="false" outlineLevel="0" collapsed="false">
      <c r="A899" s="19" t="s">
        <v>380</v>
      </c>
      <c r="B899" s="15" t="s">
        <v>291</v>
      </c>
      <c r="C899" s="15" t="s">
        <v>44</v>
      </c>
      <c r="D899" s="18" t="s">
        <v>650</v>
      </c>
      <c r="E899" s="48" t="s">
        <v>381</v>
      </c>
      <c r="F899" s="36" t="n">
        <f aca="false">F900</f>
        <v>600</v>
      </c>
    </row>
    <row r="900" customFormat="false" ht="15" hidden="false" customHeight="false" outlineLevel="0" collapsed="false">
      <c r="A900" s="19" t="s">
        <v>382</v>
      </c>
      <c r="B900" s="15" t="s">
        <v>291</v>
      </c>
      <c r="C900" s="15" t="s">
        <v>44</v>
      </c>
      <c r="D900" s="18" t="s">
        <v>650</v>
      </c>
      <c r="E900" s="48" t="s">
        <v>383</v>
      </c>
      <c r="F900" s="36" t="n">
        <f aca="false">'прил 7'!G708</f>
        <v>600</v>
      </c>
    </row>
    <row r="901" customFormat="false" ht="15.6" hidden="false" customHeight="false" outlineLevel="0" collapsed="false">
      <c r="A901" s="11" t="s">
        <v>651</v>
      </c>
      <c r="B901" s="12" t="s">
        <v>92</v>
      </c>
      <c r="C901" s="12"/>
      <c r="D901" s="12"/>
      <c r="E901" s="12"/>
      <c r="F901" s="13" t="n">
        <f aca="false">F902+F909</f>
        <v>67474.9</v>
      </c>
    </row>
    <row r="902" customFormat="false" ht="15" hidden="false" customHeight="false" outlineLevel="0" collapsed="false">
      <c r="A902" s="23" t="s">
        <v>652</v>
      </c>
      <c r="B902" s="15" t="s">
        <v>92</v>
      </c>
      <c r="C902" s="15" t="s">
        <v>14</v>
      </c>
      <c r="D902" s="15"/>
      <c r="E902" s="15"/>
      <c r="F902" s="16" t="n">
        <f aca="false">F903</f>
        <v>426</v>
      </c>
    </row>
    <row r="903" customFormat="false" ht="15" hidden="false" customHeight="false" outlineLevel="0" collapsed="false">
      <c r="A903" s="17" t="s">
        <v>653</v>
      </c>
      <c r="B903" s="15" t="s">
        <v>92</v>
      </c>
      <c r="C903" s="15" t="s">
        <v>14</v>
      </c>
      <c r="D903" s="18" t="s">
        <v>654</v>
      </c>
      <c r="E903" s="15"/>
      <c r="F903" s="16" t="n">
        <f aca="false">F904</f>
        <v>426</v>
      </c>
    </row>
    <row r="904" customFormat="false" ht="15" hidden="false" customHeight="false" outlineLevel="0" collapsed="false">
      <c r="A904" s="17" t="s">
        <v>655</v>
      </c>
      <c r="B904" s="15" t="s">
        <v>92</v>
      </c>
      <c r="C904" s="15" t="s">
        <v>14</v>
      </c>
      <c r="D904" s="18" t="s">
        <v>656</v>
      </c>
      <c r="E904" s="15"/>
      <c r="F904" s="16" t="n">
        <f aca="false">F905</f>
        <v>426</v>
      </c>
    </row>
    <row r="905" customFormat="false" ht="45" hidden="false" customHeight="false" outlineLevel="0" collapsed="false">
      <c r="A905" s="17" t="s">
        <v>657</v>
      </c>
      <c r="B905" s="15" t="s">
        <v>92</v>
      </c>
      <c r="C905" s="15" t="s">
        <v>14</v>
      </c>
      <c r="D905" s="18" t="s">
        <v>658</v>
      </c>
      <c r="E905" s="15"/>
      <c r="F905" s="16" t="n">
        <f aca="false">F906</f>
        <v>426</v>
      </c>
    </row>
    <row r="906" customFormat="false" ht="30" hidden="false" customHeight="false" outlineLevel="0" collapsed="false">
      <c r="A906" s="20" t="s">
        <v>659</v>
      </c>
      <c r="B906" s="15" t="s">
        <v>92</v>
      </c>
      <c r="C906" s="15" t="s">
        <v>14</v>
      </c>
      <c r="D906" s="18" t="s">
        <v>660</v>
      </c>
      <c r="E906" s="15"/>
      <c r="F906" s="16" t="n">
        <f aca="false">F907</f>
        <v>426</v>
      </c>
    </row>
    <row r="907" customFormat="false" ht="30" hidden="false" customHeight="false" outlineLevel="0" collapsed="false">
      <c r="A907" s="19" t="s">
        <v>39</v>
      </c>
      <c r="B907" s="15" t="s">
        <v>92</v>
      </c>
      <c r="C907" s="15" t="s">
        <v>14</v>
      </c>
      <c r="D907" s="18" t="s">
        <v>660</v>
      </c>
      <c r="E907" s="15" t="s">
        <v>40</v>
      </c>
      <c r="F907" s="16" t="n">
        <f aca="false">F908</f>
        <v>426</v>
      </c>
    </row>
    <row r="908" customFormat="false" ht="30" hidden="false" customHeight="false" outlineLevel="0" collapsed="false">
      <c r="A908" s="19" t="s">
        <v>41</v>
      </c>
      <c r="B908" s="15" t="s">
        <v>92</v>
      </c>
      <c r="C908" s="15" t="s">
        <v>14</v>
      </c>
      <c r="D908" s="18" t="s">
        <v>660</v>
      </c>
      <c r="E908" s="15" t="s">
        <v>42</v>
      </c>
      <c r="F908" s="16" t="n">
        <f aca="false">'прил 7'!G716</f>
        <v>426</v>
      </c>
    </row>
    <row r="909" customFormat="false" ht="15" hidden="false" customHeight="false" outlineLevel="0" collapsed="false">
      <c r="A909" s="19" t="s">
        <v>661</v>
      </c>
      <c r="B909" s="15" t="s">
        <v>92</v>
      </c>
      <c r="C909" s="15" t="s">
        <v>30</v>
      </c>
      <c r="D909" s="15"/>
      <c r="E909" s="15"/>
      <c r="F909" s="16" t="n">
        <f aca="false">F910+F916+F927</f>
        <v>67048.9</v>
      </c>
    </row>
    <row r="910" customFormat="false" ht="15" hidden="false" customHeight="false" outlineLevel="0" collapsed="false">
      <c r="A910" s="17" t="s">
        <v>653</v>
      </c>
      <c r="B910" s="15" t="s">
        <v>92</v>
      </c>
      <c r="C910" s="15" t="s">
        <v>30</v>
      </c>
      <c r="D910" s="18" t="s">
        <v>654</v>
      </c>
      <c r="E910" s="15"/>
      <c r="F910" s="16" t="n">
        <f aca="false">F911</f>
        <v>62737</v>
      </c>
    </row>
    <row r="911" customFormat="false" ht="15" hidden="false" customHeight="false" outlineLevel="0" collapsed="false">
      <c r="A911" s="17" t="s">
        <v>662</v>
      </c>
      <c r="B911" s="15" t="s">
        <v>92</v>
      </c>
      <c r="C911" s="15" t="s">
        <v>30</v>
      </c>
      <c r="D911" s="18" t="s">
        <v>663</v>
      </c>
      <c r="E911" s="15"/>
      <c r="F911" s="16" t="n">
        <f aca="false">F912</f>
        <v>62737</v>
      </c>
    </row>
    <row r="912" customFormat="false" ht="15" hidden="false" customHeight="false" outlineLevel="0" collapsed="false">
      <c r="A912" s="17" t="s">
        <v>664</v>
      </c>
      <c r="B912" s="15" t="s">
        <v>92</v>
      </c>
      <c r="C912" s="15" t="s">
        <v>30</v>
      </c>
      <c r="D912" s="18" t="s">
        <v>665</v>
      </c>
      <c r="E912" s="22"/>
      <c r="F912" s="16" t="n">
        <f aca="false">F913</f>
        <v>62737</v>
      </c>
    </row>
    <row r="913" customFormat="false" ht="45" hidden="false" customHeight="false" outlineLevel="0" collapsed="false">
      <c r="A913" s="20" t="s">
        <v>666</v>
      </c>
      <c r="B913" s="15" t="s">
        <v>92</v>
      </c>
      <c r="C913" s="15" t="s">
        <v>30</v>
      </c>
      <c r="D913" s="18" t="s">
        <v>667</v>
      </c>
      <c r="E913" s="22"/>
      <c r="F913" s="16" t="n">
        <f aca="false">F914</f>
        <v>62737</v>
      </c>
    </row>
    <row r="914" customFormat="false" ht="30" hidden="false" customHeight="false" outlineLevel="0" collapsed="false">
      <c r="A914" s="19" t="s">
        <v>163</v>
      </c>
      <c r="B914" s="15" t="s">
        <v>92</v>
      </c>
      <c r="C914" s="15" t="s">
        <v>30</v>
      </c>
      <c r="D914" s="18" t="s">
        <v>667</v>
      </c>
      <c r="E914" s="22" t="n">
        <v>600</v>
      </c>
      <c r="F914" s="16" t="n">
        <f aca="false">F915</f>
        <v>62737</v>
      </c>
    </row>
    <row r="915" customFormat="false" ht="15" hidden="false" customHeight="false" outlineLevel="0" collapsed="false">
      <c r="A915" s="19" t="s">
        <v>165</v>
      </c>
      <c r="B915" s="15" t="s">
        <v>92</v>
      </c>
      <c r="C915" s="15" t="s">
        <v>30</v>
      </c>
      <c r="D915" s="18" t="s">
        <v>667</v>
      </c>
      <c r="E915" s="22" t="n">
        <v>610</v>
      </c>
      <c r="F915" s="16" t="n">
        <f aca="false">'прил 7'!G723</f>
        <v>62737</v>
      </c>
    </row>
    <row r="916" customFormat="false" ht="30" hidden="false" customHeight="false" outlineLevel="0" collapsed="false">
      <c r="A916" s="17" t="s">
        <v>115</v>
      </c>
      <c r="B916" s="15" t="s">
        <v>92</v>
      </c>
      <c r="C916" s="15" t="s">
        <v>30</v>
      </c>
      <c r="D916" s="18" t="s">
        <v>116</v>
      </c>
      <c r="E916" s="15"/>
      <c r="F916" s="16" t="n">
        <f aca="false">F917+F922</f>
        <v>155</v>
      </c>
    </row>
    <row r="917" customFormat="false" ht="15" hidden="false" customHeight="false" outlineLevel="0" collapsed="false">
      <c r="A917" s="17" t="s">
        <v>238</v>
      </c>
      <c r="B917" s="15" t="s">
        <v>92</v>
      </c>
      <c r="C917" s="15" t="s">
        <v>30</v>
      </c>
      <c r="D917" s="18" t="s">
        <v>239</v>
      </c>
      <c r="E917" s="15"/>
      <c r="F917" s="16" t="n">
        <f aca="false">F918</f>
        <v>140</v>
      </c>
    </row>
    <row r="918" customFormat="false" ht="30" hidden="false" customHeight="false" outlineLevel="0" collapsed="false">
      <c r="A918" s="21" t="s">
        <v>240</v>
      </c>
      <c r="B918" s="15" t="s">
        <v>92</v>
      </c>
      <c r="C918" s="15" t="s">
        <v>30</v>
      </c>
      <c r="D918" s="18" t="s">
        <v>241</v>
      </c>
      <c r="E918" s="15"/>
      <c r="F918" s="16" t="n">
        <f aca="false">F919</f>
        <v>140</v>
      </c>
    </row>
    <row r="919" customFormat="false" ht="30" hidden="false" customHeight="false" outlineLevel="0" collapsed="false">
      <c r="A919" s="25" t="s">
        <v>242</v>
      </c>
      <c r="B919" s="15" t="s">
        <v>92</v>
      </c>
      <c r="C919" s="15" t="s">
        <v>30</v>
      </c>
      <c r="D919" s="18" t="s">
        <v>243</v>
      </c>
      <c r="E919" s="15"/>
      <c r="F919" s="16" t="n">
        <f aca="false">F920</f>
        <v>140</v>
      </c>
    </row>
    <row r="920" customFormat="false" ht="30" hidden="false" customHeight="false" outlineLevel="0" collapsed="false">
      <c r="A920" s="19" t="s">
        <v>163</v>
      </c>
      <c r="B920" s="15" t="s">
        <v>92</v>
      </c>
      <c r="C920" s="15" t="s">
        <v>30</v>
      </c>
      <c r="D920" s="18" t="s">
        <v>243</v>
      </c>
      <c r="E920" s="15" t="s">
        <v>164</v>
      </c>
      <c r="F920" s="16" t="n">
        <f aca="false">F921</f>
        <v>140</v>
      </c>
    </row>
    <row r="921" customFormat="false" ht="15" hidden="false" customHeight="false" outlineLevel="0" collapsed="false">
      <c r="A921" s="19" t="s">
        <v>165</v>
      </c>
      <c r="B921" s="15" t="s">
        <v>92</v>
      </c>
      <c r="C921" s="15" t="s">
        <v>30</v>
      </c>
      <c r="D921" s="18" t="s">
        <v>243</v>
      </c>
      <c r="E921" s="15" t="s">
        <v>166</v>
      </c>
      <c r="F921" s="16" t="n">
        <f aca="false">'прил 7'!G729</f>
        <v>140</v>
      </c>
    </row>
    <row r="922" customFormat="false" ht="15" hidden="false" customHeight="false" outlineLevel="0" collapsed="false">
      <c r="A922" s="17" t="s">
        <v>195</v>
      </c>
      <c r="B922" s="15" t="s">
        <v>92</v>
      </c>
      <c r="C922" s="15" t="s">
        <v>30</v>
      </c>
      <c r="D922" s="18" t="s">
        <v>196</v>
      </c>
      <c r="E922" s="15"/>
      <c r="F922" s="16" t="n">
        <f aca="false">F923</f>
        <v>15</v>
      </c>
    </row>
    <row r="923" customFormat="false" ht="60" hidden="false" customHeight="false" outlineLevel="0" collapsed="false">
      <c r="A923" s="21" t="s">
        <v>197</v>
      </c>
      <c r="B923" s="15" t="s">
        <v>92</v>
      </c>
      <c r="C923" s="15" t="s">
        <v>30</v>
      </c>
      <c r="D923" s="18" t="s">
        <v>198</v>
      </c>
      <c r="E923" s="15"/>
      <c r="F923" s="16" t="n">
        <f aca="false">F924</f>
        <v>15</v>
      </c>
    </row>
    <row r="924" customFormat="false" ht="45" hidden="false" customHeight="false" outlineLevel="0" collapsed="false">
      <c r="A924" s="21" t="s">
        <v>199</v>
      </c>
      <c r="B924" s="15" t="s">
        <v>92</v>
      </c>
      <c r="C924" s="15" t="s">
        <v>30</v>
      </c>
      <c r="D924" s="18" t="s">
        <v>200</v>
      </c>
      <c r="E924" s="15"/>
      <c r="F924" s="16" t="n">
        <f aca="false">F925</f>
        <v>15</v>
      </c>
    </row>
    <row r="925" customFormat="false" ht="30" hidden="false" customHeight="false" outlineLevel="0" collapsed="false">
      <c r="A925" s="19" t="s">
        <v>163</v>
      </c>
      <c r="B925" s="15" t="s">
        <v>92</v>
      </c>
      <c r="C925" s="15" t="s">
        <v>30</v>
      </c>
      <c r="D925" s="18" t="s">
        <v>200</v>
      </c>
      <c r="E925" s="15" t="s">
        <v>164</v>
      </c>
      <c r="F925" s="16" t="n">
        <f aca="false">F926</f>
        <v>15</v>
      </c>
    </row>
    <row r="926" customFormat="false" ht="15" hidden="false" customHeight="false" outlineLevel="0" collapsed="false">
      <c r="A926" s="19" t="s">
        <v>165</v>
      </c>
      <c r="B926" s="15" t="s">
        <v>92</v>
      </c>
      <c r="C926" s="15" t="s">
        <v>30</v>
      </c>
      <c r="D926" s="18" t="s">
        <v>200</v>
      </c>
      <c r="E926" s="15" t="s">
        <v>166</v>
      </c>
      <c r="F926" s="16" t="n">
        <f aca="false">'прил 7'!G734</f>
        <v>15</v>
      </c>
    </row>
    <row r="927" customFormat="false" ht="15" hidden="false" customHeight="false" outlineLevel="0" collapsed="false">
      <c r="A927" s="17" t="s">
        <v>53</v>
      </c>
      <c r="B927" s="15" t="s">
        <v>92</v>
      </c>
      <c r="C927" s="15" t="s">
        <v>30</v>
      </c>
      <c r="D927" s="18" t="s">
        <v>54</v>
      </c>
      <c r="E927" s="15"/>
      <c r="F927" s="16" t="n">
        <f aca="false">F928</f>
        <v>4156.9</v>
      </c>
    </row>
    <row r="928" customFormat="false" ht="15" hidden="false" customHeight="false" outlineLevel="0" collapsed="false">
      <c r="A928" s="17" t="s">
        <v>55</v>
      </c>
      <c r="B928" s="15" t="s">
        <v>92</v>
      </c>
      <c r="C928" s="15" t="s">
        <v>30</v>
      </c>
      <c r="D928" s="18" t="s">
        <v>56</v>
      </c>
      <c r="E928" s="15"/>
      <c r="F928" s="16" t="n">
        <f aca="false">F929</f>
        <v>4156.9</v>
      </c>
    </row>
    <row r="929" customFormat="false" ht="45" hidden="false" customHeight="false" outlineLevel="0" collapsed="false">
      <c r="A929" s="21" t="s">
        <v>57</v>
      </c>
      <c r="B929" s="15" t="s">
        <v>92</v>
      </c>
      <c r="C929" s="15" t="s">
        <v>30</v>
      </c>
      <c r="D929" s="18" t="s">
        <v>58</v>
      </c>
      <c r="E929" s="15"/>
      <c r="F929" s="16" t="n">
        <f aca="false">F930</f>
        <v>4156.9</v>
      </c>
    </row>
    <row r="930" customFormat="false" ht="75" hidden="false" customHeight="false" outlineLevel="0" collapsed="false">
      <c r="A930" s="21" t="s">
        <v>59</v>
      </c>
      <c r="B930" s="15" t="s">
        <v>92</v>
      </c>
      <c r="C930" s="15" t="s">
        <v>30</v>
      </c>
      <c r="D930" s="18" t="s">
        <v>60</v>
      </c>
      <c r="E930" s="15"/>
      <c r="F930" s="16" t="n">
        <f aca="false">F931</f>
        <v>4156.9</v>
      </c>
    </row>
    <row r="931" customFormat="false" ht="30" hidden="false" customHeight="false" outlineLevel="0" collapsed="false">
      <c r="A931" s="19" t="s">
        <v>39</v>
      </c>
      <c r="B931" s="15" t="s">
        <v>92</v>
      </c>
      <c r="C931" s="15" t="s">
        <v>30</v>
      </c>
      <c r="D931" s="18" t="s">
        <v>60</v>
      </c>
      <c r="E931" s="15" t="s">
        <v>40</v>
      </c>
      <c r="F931" s="16" t="n">
        <f aca="false">F932</f>
        <v>4156.9</v>
      </c>
    </row>
    <row r="932" customFormat="false" ht="30" hidden="false" customHeight="false" outlineLevel="0" collapsed="false">
      <c r="A932" s="19" t="s">
        <v>41</v>
      </c>
      <c r="B932" s="15" t="s">
        <v>92</v>
      </c>
      <c r="C932" s="15" t="s">
        <v>30</v>
      </c>
      <c r="D932" s="18" t="s">
        <v>60</v>
      </c>
      <c r="E932" s="15" t="s">
        <v>42</v>
      </c>
      <c r="F932" s="16" t="n">
        <f aca="false">'прил 7'!G740</f>
        <v>4156.9</v>
      </c>
    </row>
    <row r="933" customFormat="false" ht="15.6" hidden="false" customHeight="false" outlineLevel="0" collapsed="false">
      <c r="A933" s="11" t="s">
        <v>668</v>
      </c>
      <c r="B933" s="12" t="s">
        <v>98</v>
      </c>
      <c r="C933" s="12"/>
      <c r="D933" s="46"/>
      <c r="E933" s="46"/>
      <c r="F933" s="13" t="n">
        <f aca="false">F934</f>
        <v>14140</v>
      </c>
    </row>
    <row r="934" customFormat="false" ht="30" hidden="false" customHeight="false" outlineLevel="0" collapsed="false">
      <c r="A934" s="14" t="s">
        <v>669</v>
      </c>
      <c r="B934" s="15" t="s">
        <v>98</v>
      </c>
      <c r="C934" s="15" t="s">
        <v>14</v>
      </c>
      <c r="D934" s="48"/>
      <c r="E934" s="48"/>
      <c r="F934" s="16" t="n">
        <f aca="false">F935</f>
        <v>14140</v>
      </c>
    </row>
    <row r="935" customFormat="false" ht="30" hidden="false" customHeight="false" outlineLevel="0" collapsed="false">
      <c r="A935" s="17" t="s">
        <v>17</v>
      </c>
      <c r="B935" s="15" t="s">
        <v>98</v>
      </c>
      <c r="C935" s="15" t="s">
        <v>14</v>
      </c>
      <c r="D935" s="15" t="s">
        <v>18</v>
      </c>
      <c r="E935" s="48"/>
      <c r="F935" s="16" t="n">
        <f aca="false">F936</f>
        <v>14140</v>
      </c>
    </row>
    <row r="936" customFormat="false" ht="15" hidden="false" customHeight="false" outlineLevel="0" collapsed="false">
      <c r="A936" s="17" t="s">
        <v>670</v>
      </c>
      <c r="B936" s="15" t="s">
        <v>98</v>
      </c>
      <c r="C936" s="15" t="s">
        <v>14</v>
      </c>
      <c r="D936" s="15" t="s">
        <v>671</v>
      </c>
      <c r="E936" s="15"/>
      <c r="F936" s="16" t="n">
        <f aca="false">F937</f>
        <v>14140</v>
      </c>
    </row>
    <row r="937" customFormat="false" ht="15" hidden="false" customHeight="false" outlineLevel="0" collapsed="false">
      <c r="A937" s="21" t="s">
        <v>672</v>
      </c>
      <c r="B937" s="15" t="s">
        <v>98</v>
      </c>
      <c r="C937" s="15" t="s">
        <v>14</v>
      </c>
      <c r="D937" s="15" t="s">
        <v>673</v>
      </c>
      <c r="E937" s="15"/>
      <c r="F937" s="16" t="n">
        <f aca="false">F938</f>
        <v>14140</v>
      </c>
    </row>
    <row r="938" customFormat="false" ht="15" hidden="false" customHeight="false" outlineLevel="0" collapsed="false">
      <c r="A938" s="17" t="s">
        <v>674</v>
      </c>
      <c r="B938" s="15" t="s">
        <v>98</v>
      </c>
      <c r="C938" s="15" t="s">
        <v>14</v>
      </c>
      <c r="D938" s="18" t="s">
        <v>675</v>
      </c>
      <c r="E938" s="15"/>
      <c r="F938" s="16" t="n">
        <f aca="false">F939</f>
        <v>14140</v>
      </c>
    </row>
    <row r="939" customFormat="false" ht="15" hidden="false" customHeight="false" outlineLevel="0" collapsed="false">
      <c r="A939" s="14" t="s">
        <v>676</v>
      </c>
      <c r="B939" s="15" t="s">
        <v>98</v>
      </c>
      <c r="C939" s="15" t="s">
        <v>14</v>
      </c>
      <c r="D939" s="18" t="s">
        <v>675</v>
      </c>
      <c r="E939" s="15" t="s">
        <v>677</v>
      </c>
      <c r="F939" s="16" t="n">
        <f aca="false">F940</f>
        <v>14140</v>
      </c>
    </row>
    <row r="940" customFormat="false" ht="15" hidden="false" customHeight="false" outlineLevel="0" collapsed="false">
      <c r="A940" s="14" t="s">
        <v>678</v>
      </c>
      <c r="B940" s="15" t="s">
        <v>98</v>
      </c>
      <c r="C940" s="15" t="s">
        <v>14</v>
      </c>
      <c r="D940" s="18" t="s">
        <v>675</v>
      </c>
      <c r="E940" s="15" t="s">
        <v>679</v>
      </c>
      <c r="F940" s="16" t="n">
        <f aca="false">'прил 7'!G946</f>
        <v>14140</v>
      </c>
    </row>
    <row r="941" customFormat="false" ht="15.6" hidden="false" customHeight="false" outlineLevel="0" collapsed="false">
      <c r="A941" s="53" t="s">
        <v>680</v>
      </c>
      <c r="B941" s="54"/>
      <c r="C941" s="12"/>
      <c r="D941" s="54"/>
      <c r="E941" s="54"/>
      <c r="F941" s="47" t="n">
        <f aca="false">F17+F211+F227+F301+F427+F550+F579+F782+F841+F901+F933</f>
        <v>2806282.45</v>
      </c>
    </row>
  </sheetData>
  <mergeCells count="14">
    <mergeCell ref="B3:F3"/>
    <mergeCell ref="A4:F4"/>
    <mergeCell ref="B5:F5"/>
    <mergeCell ref="B6:F6"/>
    <mergeCell ref="B7:F7"/>
    <mergeCell ref="A9:F9"/>
    <mergeCell ref="A10:F10"/>
    <mergeCell ref="A11:F11"/>
    <mergeCell ref="A14:A16"/>
    <mergeCell ref="B14:B16"/>
    <mergeCell ref="C14:C16"/>
    <mergeCell ref="D14:D16"/>
    <mergeCell ref="E14:E16"/>
    <mergeCell ref="F15:F1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4:G961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B6" activeCellId="0" sqref="B6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6.89"/>
    <col collapsed="false" customWidth="true" hidden="false" outlineLevel="0" max="6" min="6" style="1" width="7.67"/>
    <col collapsed="false" customWidth="true" hidden="false" outlineLevel="0" max="7" min="7" style="1" width="18.11"/>
    <col collapsed="false" customWidth="true" hidden="false" outlineLevel="0" max="234" min="8" style="1" width="9.33"/>
    <col collapsed="false" customWidth="true" hidden="false" outlineLevel="0" max="235" min="235" style="1" width="53.99"/>
    <col collapsed="false" customWidth="true" hidden="false" outlineLevel="0" max="236" min="236" style="1" width="9.66"/>
    <col collapsed="false" customWidth="true" hidden="false" outlineLevel="0" max="237" min="237" style="1" width="8.67"/>
    <col collapsed="false" customWidth="true" hidden="false" outlineLevel="0" max="238" min="238" style="1" width="8.44"/>
    <col collapsed="false" customWidth="true" hidden="false" outlineLevel="0" max="239" min="239" style="1" width="16.89"/>
    <col collapsed="false" customWidth="true" hidden="false" outlineLevel="0" max="240" min="240" style="1" width="7.67"/>
    <col collapsed="false" customWidth="true" hidden="false" outlineLevel="0" max="241" min="241" style="1" width="18.11"/>
    <col collapsed="false" customWidth="true" hidden="false" outlineLevel="0" max="490" min="242" style="1" width="9.33"/>
    <col collapsed="false" customWidth="true" hidden="false" outlineLevel="0" max="491" min="491" style="1" width="53.99"/>
    <col collapsed="false" customWidth="true" hidden="false" outlineLevel="0" max="492" min="492" style="1" width="9.66"/>
    <col collapsed="false" customWidth="true" hidden="false" outlineLevel="0" max="493" min="493" style="1" width="8.67"/>
    <col collapsed="false" customWidth="true" hidden="false" outlineLevel="0" max="494" min="494" style="1" width="8.44"/>
    <col collapsed="false" customWidth="true" hidden="false" outlineLevel="0" max="495" min="495" style="1" width="16.89"/>
    <col collapsed="false" customWidth="true" hidden="false" outlineLevel="0" max="496" min="496" style="1" width="7.67"/>
    <col collapsed="false" customWidth="true" hidden="false" outlineLevel="0" max="497" min="497" style="1" width="18.11"/>
    <col collapsed="false" customWidth="true" hidden="false" outlineLevel="0" max="746" min="498" style="1" width="9.33"/>
    <col collapsed="false" customWidth="true" hidden="false" outlineLevel="0" max="747" min="747" style="1" width="53.99"/>
    <col collapsed="false" customWidth="true" hidden="false" outlineLevel="0" max="748" min="748" style="1" width="9.66"/>
    <col collapsed="false" customWidth="true" hidden="false" outlineLevel="0" max="749" min="749" style="1" width="8.67"/>
    <col collapsed="false" customWidth="true" hidden="false" outlineLevel="0" max="750" min="750" style="1" width="8.44"/>
    <col collapsed="false" customWidth="true" hidden="false" outlineLevel="0" max="751" min="751" style="1" width="16.89"/>
    <col collapsed="false" customWidth="true" hidden="false" outlineLevel="0" max="752" min="752" style="1" width="7.67"/>
    <col collapsed="false" customWidth="true" hidden="false" outlineLevel="0" max="753" min="753" style="1" width="18.11"/>
    <col collapsed="false" customWidth="true" hidden="false" outlineLevel="0" max="1002" min="754" style="1" width="9.33"/>
    <col collapsed="false" customWidth="true" hidden="false" outlineLevel="0" max="1003" min="1003" style="1" width="53.99"/>
    <col collapsed="false" customWidth="true" hidden="false" outlineLevel="0" max="1004" min="1004" style="1" width="9.66"/>
    <col collapsed="false" customWidth="true" hidden="false" outlineLevel="0" max="1005" min="1005" style="1" width="8.67"/>
    <col collapsed="false" customWidth="true" hidden="false" outlineLevel="0" max="1006" min="1006" style="1" width="8.44"/>
    <col collapsed="false" customWidth="true" hidden="false" outlineLevel="0" max="1007" min="1007" style="1" width="16.89"/>
    <col collapsed="false" customWidth="true" hidden="false" outlineLevel="0" max="1008" min="1008" style="1" width="7.67"/>
    <col collapsed="false" customWidth="true" hidden="false" outlineLevel="0" max="1009" min="1009" style="1" width="18.11"/>
    <col collapsed="false" customWidth="true" hidden="false" outlineLevel="0" max="1025" min="1010" style="1" width="9.33"/>
  </cols>
  <sheetData>
    <row r="4" customFormat="false" ht="15" hidden="false" customHeight="false" outlineLevel="0" collapsed="false">
      <c r="B4" s="55" t="s">
        <v>681</v>
      </c>
      <c r="C4" s="55"/>
      <c r="D4" s="55"/>
      <c r="E4" s="55"/>
      <c r="F4" s="55"/>
      <c r="G4" s="55"/>
    </row>
    <row r="5" customFormat="false" ht="15" hidden="false" customHeight="false" outlineLevel="0" collapsed="false">
      <c r="B5" s="55" t="s">
        <v>682</v>
      </c>
      <c r="C5" s="55"/>
      <c r="D5" s="55"/>
      <c r="E5" s="55"/>
      <c r="F5" s="55"/>
      <c r="G5" s="55"/>
    </row>
    <row r="6" customFormat="false" ht="15" hidden="false" customHeight="false" outlineLevel="0" collapsed="false">
      <c r="B6" s="55" t="s">
        <v>683</v>
      </c>
      <c r="C6" s="55"/>
      <c r="D6" s="55"/>
      <c r="E6" s="55"/>
      <c r="F6" s="55"/>
      <c r="G6" s="55"/>
    </row>
    <row r="7" customFormat="false" ht="15" hidden="false" customHeight="false" outlineLevel="0" collapsed="false">
      <c r="B7" s="2" t="s">
        <v>684</v>
      </c>
      <c r="C7" s="2"/>
      <c r="D7" s="2"/>
      <c r="E7" s="2"/>
      <c r="F7" s="2"/>
      <c r="G7" s="2"/>
    </row>
    <row r="8" customFormat="false" ht="19.5" hidden="false" customHeight="true" outlineLevel="0" collapsed="false">
      <c r="A8" s="56"/>
      <c r="B8" s="56" t="s">
        <v>4</v>
      </c>
      <c r="C8" s="56"/>
      <c r="D8" s="56"/>
      <c r="E8" s="56"/>
      <c r="F8" s="56"/>
      <c r="G8" s="56"/>
    </row>
    <row r="9" customFormat="false" ht="19.5" hidden="false" customHeight="true" outlineLevel="0" collapsed="false">
      <c r="A9" s="56"/>
      <c r="B9" s="56"/>
      <c r="C9" s="56"/>
      <c r="D9" s="56"/>
      <c r="E9" s="56"/>
      <c r="F9" s="56"/>
      <c r="G9" s="56"/>
    </row>
    <row r="10" customFormat="false" ht="55.2" hidden="false" customHeight="true" outlineLevel="0" collapsed="false">
      <c r="A10" s="57" t="s">
        <v>685</v>
      </c>
      <c r="B10" s="57"/>
      <c r="C10" s="57"/>
      <c r="D10" s="57"/>
      <c r="E10" s="57"/>
      <c r="F10" s="57"/>
      <c r="G10" s="57"/>
    </row>
    <row r="11" customFormat="false" ht="22.35" hidden="false" customHeight="true" outlineLevel="0" collapsed="false">
      <c r="A11" s="58"/>
      <c r="B11" s="58"/>
      <c r="C11" s="58"/>
      <c r="D11" s="58"/>
      <c r="E11" s="58"/>
      <c r="F11" s="58"/>
      <c r="G11" s="7"/>
    </row>
    <row r="12" customFormat="false" ht="22.35" hidden="false" customHeight="true" outlineLevel="0" collapsed="false">
      <c r="A12" s="58"/>
      <c r="B12" s="58"/>
      <c r="C12" s="58"/>
      <c r="D12" s="58"/>
      <c r="E12" s="58"/>
      <c r="F12" s="58"/>
      <c r="G12" s="7"/>
    </row>
    <row r="13" customFormat="false" ht="22.35" hidden="false" customHeight="true" outlineLevel="0" collapsed="false">
      <c r="A13" s="59" t="s">
        <v>7</v>
      </c>
      <c r="B13" s="59" t="s">
        <v>686</v>
      </c>
      <c r="C13" s="59" t="s">
        <v>8</v>
      </c>
      <c r="D13" s="59" t="s">
        <v>9</v>
      </c>
      <c r="E13" s="59" t="s">
        <v>687</v>
      </c>
      <c r="F13" s="59" t="s">
        <v>11</v>
      </c>
      <c r="G13" s="9" t="s">
        <v>12</v>
      </c>
    </row>
    <row r="14" customFormat="false" ht="15" hidden="false" customHeight="true" outlineLevel="0" collapsed="false">
      <c r="A14" s="59"/>
      <c r="B14" s="59"/>
      <c r="C14" s="59"/>
      <c r="D14" s="59"/>
      <c r="E14" s="59"/>
      <c r="F14" s="59"/>
      <c r="G14" s="60" t="n">
        <v>2020</v>
      </c>
    </row>
    <row r="15" customFormat="false" ht="15" hidden="false" customHeight="true" outlineLevel="0" collapsed="false">
      <c r="A15" s="59"/>
      <c r="B15" s="59"/>
      <c r="C15" s="59"/>
      <c r="D15" s="59"/>
      <c r="E15" s="59"/>
      <c r="F15" s="59"/>
      <c r="G15" s="60"/>
    </row>
    <row r="16" customFormat="false" ht="15.6" hidden="false" customHeight="false" outlineLevel="0" collapsed="false">
      <c r="A16" s="11" t="s">
        <v>688</v>
      </c>
      <c r="B16" s="12" t="s">
        <v>210</v>
      </c>
      <c r="C16" s="12"/>
      <c r="D16" s="12"/>
      <c r="E16" s="12"/>
      <c r="F16" s="12"/>
      <c r="G16" s="13" t="n">
        <f aca="false">G17</f>
        <v>6731.85</v>
      </c>
    </row>
    <row r="17" customFormat="false" ht="15" hidden="false" customHeight="false" outlineLevel="0" collapsed="false">
      <c r="A17" s="14" t="s">
        <v>13</v>
      </c>
      <c r="B17" s="15" t="s">
        <v>210</v>
      </c>
      <c r="C17" s="15" t="s">
        <v>14</v>
      </c>
      <c r="D17" s="59"/>
      <c r="E17" s="59"/>
      <c r="F17" s="59"/>
      <c r="G17" s="16" t="n">
        <f aca="false">G18</f>
        <v>6731.85</v>
      </c>
    </row>
    <row r="18" customFormat="false" ht="60" hidden="false" customHeight="false" outlineLevel="0" collapsed="false">
      <c r="A18" s="14" t="s">
        <v>29</v>
      </c>
      <c r="B18" s="15" t="s">
        <v>210</v>
      </c>
      <c r="C18" s="15" t="s">
        <v>14</v>
      </c>
      <c r="D18" s="15" t="s">
        <v>30</v>
      </c>
      <c r="E18" s="15"/>
      <c r="F18" s="15"/>
      <c r="G18" s="16" t="n">
        <f aca="false">G19</f>
        <v>6731.85</v>
      </c>
    </row>
    <row r="19" customFormat="false" ht="45" hidden="false" customHeight="false" outlineLevel="0" collapsed="false">
      <c r="A19" s="17" t="s">
        <v>31</v>
      </c>
      <c r="B19" s="15" t="s">
        <v>210</v>
      </c>
      <c r="C19" s="15" t="s">
        <v>14</v>
      </c>
      <c r="D19" s="15" t="s">
        <v>30</v>
      </c>
      <c r="E19" s="18" t="s">
        <v>32</v>
      </c>
      <c r="F19" s="15"/>
      <c r="G19" s="16" t="n">
        <f aca="false">G20+G23+G26</f>
        <v>6731.85</v>
      </c>
    </row>
    <row r="20" customFormat="false" ht="30" hidden="false" customHeight="false" outlineLevel="0" collapsed="false">
      <c r="A20" s="20" t="s">
        <v>33</v>
      </c>
      <c r="B20" s="15" t="s">
        <v>210</v>
      </c>
      <c r="C20" s="15" t="s">
        <v>14</v>
      </c>
      <c r="D20" s="15" t="s">
        <v>30</v>
      </c>
      <c r="E20" s="18" t="s">
        <v>34</v>
      </c>
      <c r="F20" s="15"/>
      <c r="G20" s="16" t="n">
        <f aca="false">G21</f>
        <v>2314.15</v>
      </c>
    </row>
    <row r="21" customFormat="false" ht="75" hidden="false" customHeight="false" outlineLevel="0" collapsed="false">
      <c r="A21" s="19" t="s">
        <v>25</v>
      </c>
      <c r="B21" s="15" t="s">
        <v>210</v>
      </c>
      <c r="C21" s="15" t="s">
        <v>14</v>
      </c>
      <c r="D21" s="15" t="s">
        <v>30</v>
      </c>
      <c r="E21" s="18" t="s">
        <v>34</v>
      </c>
      <c r="F21" s="15" t="s">
        <v>26</v>
      </c>
      <c r="G21" s="16" t="n">
        <f aca="false">G22</f>
        <v>2314.15</v>
      </c>
    </row>
    <row r="22" customFormat="false" ht="30" hidden="false" customHeight="false" outlineLevel="0" collapsed="false">
      <c r="A22" s="19" t="s">
        <v>27</v>
      </c>
      <c r="B22" s="15" t="s">
        <v>210</v>
      </c>
      <c r="C22" s="15" t="s">
        <v>14</v>
      </c>
      <c r="D22" s="15" t="s">
        <v>30</v>
      </c>
      <c r="E22" s="18" t="s">
        <v>34</v>
      </c>
      <c r="F22" s="15" t="s">
        <v>28</v>
      </c>
      <c r="G22" s="16" t="n">
        <v>2314.15</v>
      </c>
    </row>
    <row r="23" customFormat="false" ht="30" hidden="false" customHeight="false" outlineLevel="0" collapsed="false">
      <c r="A23" s="20" t="s">
        <v>35</v>
      </c>
      <c r="B23" s="15" t="s">
        <v>210</v>
      </c>
      <c r="C23" s="15" t="s">
        <v>14</v>
      </c>
      <c r="D23" s="15" t="s">
        <v>30</v>
      </c>
      <c r="E23" s="18" t="s">
        <v>36</v>
      </c>
      <c r="F23" s="15"/>
      <c r="G23" s="16" t="n">
        <f aca="false">G24</f>
        <v>1527.7</v>
      </c>
    </row>
    <row r="24" customFormat="false" ht="75" hidden="false" customHeight="false" outlineLevel="0" collapsed="false">
      <c r="A24" s="19" t="s">
        <v>25</v>
      </c>
      <c r="B24" s="15" t="s">
        <v>210</v>
      </c>
      <c r="C24" s="15" t="s">
        <v>14</v>
      </c>
      <c r="D24" s="15" t="s">
        <v>30</v>
      </c>
      <c r="E24" s="18" t="s">
        <v>36</v>
      </c>
      <c r="F24" s="15" t="s">
        <v>26</v>
      </c>
      <c r="G24" s="16" t="n">
        <f aca="false">G25</f>
        <v>1527.7</v>
      </c>
    </row>
    <row r="25" customFormat="false" ht="30" hidden="false" customHeight="false" outlineLevel="0" collapsed="false">
      <c r="A25" s="19" t="s">
        <v>27</v>
      </c>
      <c r="B25" s="15" t="s">
        <v>210</v>
      </c>
      <c r="C25" s="15" t="s">
        <v>14</v>
      </c>
      <c r="D25" s="15" t="s">
        <v>30</v>
      </c>
      <c r="E25" s="18" t="s">
        <v>36</v>
      </c>
      <c r="F25" s="15" t="s">
        <v>28</v>
      </c>
      <c r="G25" s="16" t="n">
        <v>1527.7</v>
      </c>
    </row>
    <row r="26" customFormat="false" ht="30" hidden="false" customHeight="false" outlineLevel="0" collapsed="false">
      <c r="A26" s="20" t="s">
        <v>37</v>
      </c>
      <c r="B26" s="15" t="s">
        <v>210</v>
      </c>
      <c r="C26" s="15" t="s">
        <v>14</v>
      </c>
      <c r="D26" s="15" t="s">
        <v>30</v>
      </c>
      <c r="E26" s="18" t="s">
        <v>38</v>
      </c>
      <c r="F26" s="15"/>
      <c r="G26" s="16" t="n">
        <f aca="false">G27+G29</f>
        <v>2890</v>
      </c>
    </row>
    <row r="27" customFormat="false" ht="75" hidden="false" customHeight="false" outlineLevel="0" collapsed="false">
      <c r="A27" s="19" t="s">
        <v>25</v>
      </c>
      <c r="B27" s="15" t="s">
        <v>210</v>
      </c>
      <c r="C27" s="15" t="s">
        <v>14</v>
      </c>
      <c r="D27" s="15" t="s">
        <v>30</v>
      </c>
      <c r="E27" s="18" t="s">
        <v>38</v>
      </c>
      <c r="F27" s="15" t="s">
        <v>26</v>
      </c>
      <c r="G27" s="16" t="n">
        <f aca="false">G28</f>
        <v>2688.6</v>
      </c>
    </row>
    <row r="28" customFormat="false" ht="30" hidden="false" customHeight="false" outlineLevel="0" collapsed="false">
      <c r="A28" s="19" t="s">
        <v>27</v>
      </c>
      <c r="B28" s="15" t="s">
        <v>210</v>
      </c>
      <c r="C28" s="15" t="s">
        <v>14</v>
      </c>
      <c r="D28" s="15" t="s">
        <v>30</v>
      </c>
      <c r="E28" s="18" t="s">
        <v>38</v>
      </c>
      <c r="F28" s="15" t="s">
        <v>28</v>
      </c>
      <c r="G28" s="16" t="n">
        <v>2688.6</v>
      </c>
    </row>
    <row r="29" customFormat="false" ht="30" hidden="false" customHeight="false" outlineLevel="0" collapsed="false">
      <c r="A29" s="19" t="s">
        <v>39</v>
      </c>
      <c r="B29" s="15" t="s">
        <v>210</v>
      </c>
      <c r="C29" s="15" t="s">
        <v>14</v>
      </c>
      <c r="D29" s="15" t="s">
        <v>30</v>
      </c>
      <c r="E29" s="18" t="s">
        <v>38</v>
      </c>
      <c r="F29" s="15" t="s">
        <v>40</v>
      </c>
      <c r="G29" s="16" t="n">
        <f aca="false">G30</f>
        <v>201.4</v>
      </c>
    </row>
    <row r="30" customFormat="false" ht="45" hidden="false" customHeight="false" outlineLevel="0" collapsed="false">
      <c r="A30" s="19" t="s">
        <v>41</v>
      </c>
      <c r="B30" s="15" t="s">
        <v>210</v>
      </c>
      <c r="C30" s="15" t="s">
        <v>14</v>
      </c>
      <c r="D30" s="15" t="s">
        <v>30</v>
      </c>
      <c r="E30" s="18" t="s">
        <v>38</v>
      </c>
      <c r="F30" s="15" t="s">
        <v>42</v>
      </c>
      <c r="G30" s="16" t="n">
        <v>201.4</v>
      </c>
    </row>
    <row r="31" customFormat="false" ht="15.6" hidden="false" customHeight="false" outlineLevel="0" collapsed="false">
      <c r="A31" s="11" t="s">
        <v>689</v>
      </c>
      <c r="B31" s="12" t="s">
        <v>690</v>
      </c>
      <c r="C31" s="12"/>
      <c r="D31" s="12"/>
      <c r="E31" s="12"/>
      <c r="F31" s="12"/>
      <c r="G31" s="13" t="n">
        <f aca="false">G32+G165+G181+G255+G371+G494+G523+G598+G657+G709</f>
        <v>1574959</v>
      </c>
    </row>
    <row r="32" customFormat="false" ht="15" hidden="false" customHeight="false" outlineLevel="0" collapsed="false">
      <c r="A32" s="14" t="s">
        <v>13</v>
      </c>
      <c r="B32" s="15" t="s">
        <v>690</v>
      </c>
      <c r="C32" s="15" t="s">
        <v>14</v>
      </c>
      <c r="D32" s="15"/>
      <c r="E32" s="15"/>
      <c r="F32" s="15"/>
      <c r="G32" s="16" t="n">
        <f aca="false">G33+G40+G75+G79+G83</f>
        <v>256370</v>
      </c>
    </row>
    <row r="33" customFormat="false" ht="45" hidden="false" customHeight="false" outlineLevel="0" collapsed="false">
      <c r="A33" s="14" t="s">
        <v>15</v>
      </c>
      <c r="B33" s="15" t="s">
        <v>690</v>
      </c>
      <c r="C33" s="15" t="s">
        <v>14</v>
      </c>
      <c r="D33" s="15" t="s">
        <v>16</v>
      </c>
      <c r="E33" s="15"/>
      <c r="F33" s="15"/>
      <c r="G33" s="16" t="n">
        <f aca="false">G34</f>
        <v>2469.4</v>
      </c>
    </row>
    <row r="34" customFormat="false" ht="30" hidden="false" customHeight="false" outlineLevel="0" collapsed="false">
      <c r="A34" s="17" t="s">
        <v>17</v>
      </c>
      <c r="B34" s="15" t="s">
        <v>690</v>
      </c>
      <c r="C34" s="15" t="s">
        <v>14</v>
      </c>
      <c r="D34" s="15" t="s">
        <v>16</v>
      </c>
      <c r="E34" s="18" t="s">
        <v>18</v>
      </c>
      <c r="F34" s="15"/>
      <c r="G34" s="16" t="n">
        <f aca="false">G35</f>
        <v>2469.4</v>
      </c>
    </row>
    <row r="35" customFormat="false" ht="15" hidden="false" customHeight="false" outlineLevel="0" collapsed="false">
      <c r="A35" s="17" t="s">
        <v>19</v>
      </c>
      <c r="B35" s="15" t="s">
        <v>690</v>
      </c>
      <c r="C35" s="15" t="s">
        <v>14</v>
      </c>
      <c r="D35" s="15" t="s">
        <v>16</v>
      </c>
      <c r="E35" s="18" t="s">
        <v>20</v>
      </c>
      <c r="F35" s="15"/>
      <c r="G35" s="16" t="n">
        <f aca="false">G36</f>
        <v>2469.4</v>
      </c>
    </row>
    <row r="36" customFormat="false" ht="45" hidden="false" customHeight="false" outlineLevel="0" collapsed="false">
      <c r="A36" s="17" t="s">
        <v>21</v>
      </c>
      <c r="B36" s="15" t="s">
        <v>690</v>
      </c>
      <c r="C36" s="15" t="s">
        <v>14</v>
      </c>
      <c r="D36" s="15" t="s">
        <v>16</v>
      </c>
      <c r="E36" s="18" t="s">
        <v>22</v>
      </c>
      <c r="F36" s="15"/>
      <c r="G36" s="16" t="n">
        <f aca="false">G37</f>
        <v>2469.4</v>
      </c>
    </row>
    <row r="37" customFormat="false" ht="15" hidden="false" customHeight="false" outlineLevel="0" collapsed="false">
      <c r="A37" s="17" t="s">
        <v>23</v>
      </c>
      <c r="B37" s="15" t="s">
        <v>690</v>
      </c>
      <c r="C37" s="15" t="s">
        <v>14</v>
      </c>
      <c r="D37" s="15" t="s">
        <v>16</v>
      </c>
      <c r="E37" s="18" t="s">
        <v>24</v>
      </c>
      <c r="F37" s="15"/>
      <c r="G37" s="16" t="n">
        <f aca="false">G38</f>
        <v>2469.4</v>
      </c>
    </row>
    <row r="38" customFormat="false" ht="75" hidden="false" customHeight="false" outlineLevel="0" collapsed="false">
      <c r="A38" s="19" t="s">
        <v>25</v>
      </c>
      <c r="B38" s="15" t="s">
        <v>690</v>
      </c>
      <c r="C38" s="15" t="s">
        <v>14</v>
      </c>
      <c r="D38" s="15" t="s">
        <v>16</v>
      </c>
      <c r="E38" s="18" t="s">
        <v>24</v>
      </c>
      <c r="F38" s="15" t="s">
        <v>26</v>
      </c>
      <c r="G38" s="16" t="n">
        <f aca="false">G39</f>
        <v>2469.4</v>
      </c>
    </row>
    <row r="39" customFormat="false" ht="30" hidden="false" customHeight="false" outlineLevel="0" collapsed="false">
      <c r="A39" s="19" t="s">
        <v>27</v>
      </c>
      <c r="B39" s="15" t="s">
        <v>690</v>
      </c>
      <c r="C39" s="15" t="s">
        <v>14</v>
      </c>
      <c r="D39" s="15" t="s">
        <v>16</v>
      </c>
      <c r="E39" s="18" t="s">
        <v>24</v>
      </c>
      <c r="F39" s="15" t="s">
        <v>28</v>
      </c>
      <c r="G39" s="16" t="n">
        <v>2469.4</v>
      </c>
    </row>
    <row r="40" customFormat="false" ht="60" hidden="false" customHeight="false" outlineLevel="0" collapsed="false">
      <c r="A40" s="14" t="s">
        <v>43</v>
      </c>
      <c r="B40" s="15" t="s">
        <v>690</v>
      </c>
      <c r="C40" s="15" t="s">
        <v>14</v>
      </c>
      <c r="D40" s="15" t="s">
        <v>44</v>
      </c>
      <c r="E40" s="15"/>
      <c r="F40" s="15"/>
      <c r="G40" s="16" t="n">
        <f aca="false">G41+G55+G65+G49</f>
        <v>109375.5</v>
      </c>
    </row>
    <row r="41" customFormat="false" ht="30" hidden="false" customHeight="false" outlineLevel="0" collapsed="false">
      <c r="A41" s="17" t="s">
        <v>45</v>
      </c>
      <c r="B41" s="15" t="s">
        <v>690</v>
      </c>
      <c r="C41" s="15" t="s">
        <v>14</v>
      </c>
      <c r="D41" s="15" t="s">
        <v>44</v>
      </c>
      <c r="E41" s="18" t="s">
        <v>46</v>
      </c>
      <c r="F41" s="15"/>
      <c r="G41" s="16" t="n">
        <f aca="false">G42</f>
        <v>2132</v>
      </c>
    </row>
    <row r="42" customFormat="false" ht="15" hidden="false" customHeight="false" outlineLevel="0" collapsed="false">
      <c r="A42" s="17" t="s">
        <v>47</v>
      </c>
      <c r="B42" s="15" t="s">
        <v>690</v>
      </c>
      <c r="C42" s="15" t="s">
        <v>14</v>
      </c>
      <c r="D42" s="15" t="s">
        <v>44</v>
      </c>
      <c r="E42" s="18" t="s">
        <v>48</v>
      </c>
      <c r="F42" s="15"/>
      <c r="G42" s="16" t="n">
        <f aca="false">G43</f>
        <v>2132</v>
      </c>
    </row>
    <row r="43" customFormat="false" ht="75" hidden="false" customHeight="false" outlineLevel="0" collapsed="false">
      <c r="A43" s="17" t="s">
        <v>49</v>
      </c>
      <c r="B43" s="15" t="s">
        <v>690</v>
      </c>
      <c r="C43" s="15" t="s">
        <v>14</v>
      </c>
      <c r="D43" s="15" t="s">
        <v>44</v>
      </c>
      <c r="E43" s="18" t="s">
        <v>50</v>
      </c>
      <c r="F43" s="15"/>
      <c r="G43" s="16" t="n">
        <f aca="false">G44</f>
        <v>2132</v>
      </c>
    </row>
    <row r="44" customFormat="false" ht="45" hidden="false" customHeight="false" outlineLevel="0" collapsed="false">
      <c r="A44" s="20" t="s">
        <v>51</v>
      </c>
      <c r="B44" s="15" t="s">
        <v>690</v>
      </c>
      <c r="C44" s="15" t="s">
        <v>14</v>
      </c>
      <c r="D44" s="15" t="s">
        <v>44</v>
      </c>
      <c r="E44" s="18" t="s">
        <v>52</v>
      </c>
      <c r="F44" s="15"/>
      <c r="G44" s="16" t="n">
        <f aca="false">G45+G47</f>
        <v>2132</v>
      </c>
    </row>
    <row r="45" customFormat="false" ht="75" hidden="false" customHeight="false" outlineLevel="0" collapsed="false">
      <c r="A45" s="19" t="s">
        <v>25</v>
      </c>
      <c r="B45" s="15" t="s">
        <v>690</v>
      </c>
      <c r="C45" s="15" t="s">
        <v>14</v>
      </c>
      <c r="D45" s="15" t="s">
        <v>44</v>
      </c>
      <c r="E45" s="18" t="s">
        <v>52</v>
      </c>
      <c r="F45" s="15" t="s">
        <v>26</v>
      </c>
      <c r="G45" s="16" t="n">
        <f aca="false">G46</f>
        <v>1717.2</v>
      </c>
    </row>
    <row r="46" customFormat="false" ht="30" hidden="false" customHeight="false" outlineLevel="0" collapsed="false">
      <c r="A46" s="19" t="s">
        <v>27</v>
      </c>
      <c r="B46" s="15" t="s">
        <v>690</v>
      </c>
      <c r="C46" s="15" t="s">
        <v>14</v>
      </c>
      <c r="D46" s="15" t="s">
        <v>44</v>
      </c>
      <c r="E46" s="18" t="s">
        <v>52</v>
      </c>
      <c r="F46" s="15" t="s">
        <v>28</v>
      </c>
      <c r="G46" s="16" t="n">
        <v>1717.2</v>
      </c>
    </row>
    <row r="47" customFormat="false" ht="30" hidden="false" customHeight="false" outlineLevel="0" collapsed="false">
      <c r="A47" s="19" t="s">
        <v>39</v>
      </c>
      <c r="B47" s="15" t="s">
        <v>690</v>
      </c>
      <c r="C47" s="15" t="s">
        <v>14</v>
      </c>
      <c r="D47" s="15" t="s">
        <v>44</v>
      </c>
      <c r="E47" s="18" t="s">
        <v>52</v>
      </c>
      <c r="F47" s="15" t="s">
        <v>40</v>
      </c>
      <c r="G47" s="16" t="n">
        <f aca="false">G48</f>
        <v>414.8</v>
      </c>
    </row>
    <row r="48" customFormat="false" ht="45" hidden="false" customHeight="false" outlineLevel="0" collapsed="false">
      <c r="A48" s="19" t="s">
        <v>41</v>
      </c>
      <c r="B48" s="15" t="s">
        <v>690</v>
      </c>
      <c r="C48" s="15" t="s">
        <v>14</v>
      </c>
      <c r="D48" s="15" t="s">
        <v>44</v>
      </c>
      <c r="E48" s="18" t="s">
        <v>52</v>
      </c>
      <c r="F48" s="15" t="s">
        <v>42</v>
      </c>
      <c r="G48" s="16" t="n">
        <v>414.8</v>
      </c>
    </row>
    <row r="49" customFormat="false" ht="30" hidden="false" customHeight="false" outlineLevel="0" collapsed="false">
      <c r="A49" s="17" t="s">
        <v>53</v>
      </c>
      <c r="B49" s="15" t="s">
        <v>690</v>
      </c>
      <c r="C49" s="15" t="s">
        <v>14</v>
      </c>
      <c r="D49" s="15" t="s">
        <v>44</v>
      </c>
      <c r="E49" s="18" t="s">
        <v>54</v>
      </c>
      <c r="F49" s="15"/>
      <c r="G49" s="16" t="n">
        <f aca="false">G50</f>
        <v>3500</v>
      </c>
    </row>
    <row r="50" customFormat="false" ht="15" hidden="false" customHeight="false" outlineLevel="0" collapsed="false">
      <c r="A50" s="17" t="s">
        <v>55</v>
      </c>
      <c r="B50" s="15" t="s">
        <v>690</v>
      </c>
      <c r="C50" s="15" t="s">
        <v>14</v>
      </c>
      <c r="D50" s="15" t="s">
        <v>44</v>
      </c>
      <c r="E50" s="18" t="s">
        <v>56</v>
      </c>
      <c r="F50" s="15"/>
      <c r="G50" s="16" t="n">
        <f aca="false">G51</f>
        <v>3500</v>
      </c>
    </row>
    <row r="51" customFormat="false" ht="60" hidden="false" customHeight="false" outlineLevel="0" collapsed="false">
      <c r="A51" s="21" t="s">
        <v>57</v>
      </c>
      <c r="B51" s="15" t="s">
        <v>690</v>
      </c>
      <c r="C51" s="15" t="s">
        <v>14</v>
      </c>
      <c r="D51" s="15" t="s">
        <v>44</v>
      </c>
      <c r="E51" s="18" t="s">
        <v>58</v>
      </c>
      <c r="F51" s="15"/>
      <c r="G51" s="16" t="n">
        <f aca="false">G52</f>
        <v>3500</v>
      </c>
    </row>
    <row r="52" customFormat="false" ht="120" hidden="false" customHeight="false" outlineLevel="0" collapsed="false">
      <c r="A52" s="21" t="s">
        <v>59</v>
      </c>
      <c r="B52" s="15" t="s">
        <v>690</v>
      </c>
      <c r="C52" s="15" t="s">
        <v>14</v>
      </c>
      <c r="D52" s="15" t="s">
        <v>44</v>
      </c>
      <c r="E52" s="18" t="s">
        <v>60</v>
      </c>
      <c r="F52" s="15"/>
      <c r="G52" s="16" t="n">
        <f aca="false">G53</f>
        <v>3500</v>
      </c>
    </row>
    <row r="53" customFormat="false" ht="30" hidden="false" customHeight="false" outlineLevel="0" collapsed="false">
      <c r="A53" s="19" t="s">
        <v>39</v>
      </c>
      <c r="B53" s="15" t="s">
        <v>690</v>
      </c>
      <c r="C53" s="15" t="s">
        <v>14</v>
      </c>
      <c r="D53" s="15" t="s">
        <v>44</v>
      </c>
      <c r="E53" s="18" t="s">
        <v>60</v>
      </c>
      <c r="F53" s="15" t="s">
        <v>40</v>
      </c>
      <c r="G53" s="16" t="n">
        <f aca="false">G54</f>
        <v>3500</v>
      </c>
    </row>
    <row r="54" customFormat="false" ht="45" hidden="false" customHeight="false" outlineLevel="0" collapsed="false">
      <c r="A54" s="19" t="s">
        <v>41</v>
      </c>
      <c r="B54" s="15" t="s">
        <v>690</v>
      </c>
      <c r="C54" s="15" t="s">
        <v>14</v>
      </c>
      <c r="D54" s="15" t="s">
        <v>44</v>
      </c>
      <c r="E54" s="18" t="s">
        <v>60</v>
      </c>
      <c r="F54" s="15" t="s">
        <v>42</v>
      </c>
      <c r="G54" s="16" t="n">
        <f aca="false">1472.3+1728.3+299.4</f>
        <v>3500</v>
      </c>
    </row>
    <row r="55" customFormat="false" ht="30" hidden="false" customHeight="false" outlineLevel="0" collapsed="false">
      <c r="A55" s="17" t="s">
        <v>17</v>
      </c>
      <c r="B55" s="15" t="s">
        <v>690</v>
      </c>
      <c r="C55" s="15" t="s">
        <v>14</v>
      </c>
      <c r="D55" s="15" t="s">
        <v>44</v>
      </c>
      <c r="E55" s="18" t="s">
        <v>18</v>
      </c>
      <c r="F55" s="15"/>
      <c r="G55" s="16" t="n">
        <f aca="false">G56</f>
        <v>97921.5</v>
      </c>
    </row>
    <row r="56" customFormat="false" ht="15" hidden="false" customHeight="false" outlineLevel="0" collapsed="false">
      <c r="A56" s="17" t="s">
        <v>19</v>
      </c>
      <c r="B56" s="15" t="s">
        <v>690</v>
      </c>
      <c r="C56" s="15" t="s">
        <v>14</v>
      </c>
      <c r="D56" s="15" t="s">
        <v>44</v>
      </c>
      <c r="E56" s="18" t="s">
        <v>20</v>
      </c>
      <c r="F56" s="15"/>
      <c r="G56" s="16" t="n">
        <f aca="false">G57</f>
        <v>97921.5</v>
      </c>
    </row>
    <row r="57" customFormat="false" ht="45" hidden="false" customHeight="false" outlineLevel="0" collapsed="false">
      <c r="A57" s="17" t="s">
        <v>21</v>
      </c>
      <c r="B57" s="15" t="s">
        <v>690</v>
      </c>
      <c r="C57" s="15" t="s">
        <v>14</v>
      </c>
      <c r="D57" s="15" t="s">
        <v>44</v>
      </c>
      <c r="E57" s="18" t="s">
        <v>22</v>
      </c>
      <c r="F57" s="15"/>
      <c r="G57" s="16" t="n">
        <f aca="false">G58</f>
        <v>97921.5</v>
      </c>
    </row>
    <row r="58" customFormat="false" ht="15" hidden="false" customHeight="false" outlineLevel="0" collapsed="false">
      <c r="A58" s="17" t="s">
        <v>61</v>
      </c>
      <c r="B58" s="15" t="s">
        <v>690</v>
      </c>
      <c r="C58" s="15" t="s">
        <v>14</v>
      </c>
      <c r="D58" s="15" t="s">
        <v>44</v>
      </c>
      <c r="E58" s="18" t="s">
        <v>62</v>
      </c>
      <c r="F58" s="22"/>
      <c r="G58" s="16" t="n">
        <f aca="false">G59+G61+G63</f>
        <v>97921.5</v>
      </c>
    </row>
    <row r="59" customFormat="false" ht="75" hidden="false" customHeight="false" outlineLevel="0" collapsed="false">
      <c r="A59" s="19" t="s">
        <v>25</v>
      </c>
      <c r="B59" s="15" t="s">
        <v>690</v>
      </c>
      <c r="C59" s="15" t="s">
        <v>14</v>
      </c>
      <c r="D59" s="15" t="s">
        <v>44</v>
      </c>
      <c r="E59" s="18" t="s">
        <v>62</v>
      </c>
      <c r="F59" s="15" t="s">
        <v>26</v>
      </c>
      <c r="G59" s="16" t="n">
        <f aca="false">G60</f>
        <v>81400.1</v>
      </c>
    </row>
    <row r="60" customFormat="false" ht="30" hidden="false" customHeight="false" outlineLevel="0" collapsed="false">
      <c r="A60" s="19" t="s">
        <v>27</v>
      </c>
      <c r="B60" s="15" t="s">
        <v>690</v>
      </c>
      <c r="C60" s="15" t="s">
        <v>14</v>
      </c>
      <c r="D60" s="15" t="s">
        <v>44</v>
      </c>
      <c r="E60" s="18" t="s">
        <v>62</v>
      </c>
      <c r="F60" s="15" t="s">
        <v>28</v>
      </c>
      <c r="G60" s="16" t="n">
        <f aca="false">70702.1+10698</f>
        <v>81400.1</v>
      </c>
    </row>
    <row r="61" customFormat="false" ht="30" hidden="false" customHeight="false" outlineLevel="0" collapsed="false">
      <c r="A61" s="19" t="s">
        <v>39</v>
      </c>
      <c r="B61" s="15" t="s">
        <v>690</v>
      </c>
      <c r="C61" s="15" t="s">
        <v>14</v>
      </c>
      <c r="D61" s="15" t="s">
        <v>44</v>
      </c>
      <c r="E61" s="18" t="s">
        <v>62</v>
      </c>
      <c r="F61" s="15" t="s">
        <v>40</v>
      </c>
      <c r="G61" s="16" t="n">
        <f aca="false">G62</f>
        <v>14212.8</v>
      </c>
    </row>
    <row r="62" customFormat="false" ht="45" hidden="false" customHeight="false" outlineLevel="0" collapsed="false">
      <c r="A62" s="19" t="s">
        <v>41</v>
      </c>
      <c r="B62" s="15" t="s">
        <v>690</v>
      </c>
      <c r="C62" s="15" t="s">
        <v>14</v>
      </c>
      <c r="D62" s="15" t="s">
        <v>44</v>
      </c>
      <c r="E62" s="18" t="s">
        <v>62</v>
      </c>
      <c r="F62" s="15" t="s">
        <v>42</v>
      </c>
      <c r="G62" s="16" t="n">
        <f aca="false">14511.4-498.6+200</f>
        <v>14212.8</v>
      </c>
    </row>
    <row r="63" customFormat="false" ht="15" hidden="false" customHeight="false" outlineLevel="0" collapsed="false">
      <c r="A63" s="19" t="s">
        <v>63</v>
      </c>
      <c r="B63" s="15" t="s">
        <v>690</v>
      </c>
      <c r="C63" s="15" t="s">
        <v>14</v>
      </c>
      <c r="D63" s="15" t="s">
        <v>44</v>
      </c>
      <c r="E63" s="18" t="s">
        <v>62</v>
      </c>
      <c r="F63" s="15" t="s">
        <v>64</v>
      </c>
      <c r="G63" s="16" t="n">
        <f aca="false">G64</f>
        <v>2308.6</v>
      </c>
    </row>
    <row r="64" customFormat="false" ht="15" hidden="false" customHeight="false" outlineLevel="0" collapsed="false">
      <c r="A64" s="23" t="s">
        <v>65</v>
      </c>
      <c r="B64" s="15" t="s">
        <v>690</v>
      </c>
      <c r="C64" s="15" t="s">
        <v>14</v>
      </c>
      <c r="D64" s="15" t="s">
        <v>44</v>
      </c>
      <c r="E64" s="18" t="s">
        <v>62</v>
      </c>
      <c r="F64" s="15" t="s">
        <v>66</v>
      </c>
      <c r="G64" s="16" t="n">
        <v>2308.6</v>
      </c>
    </row>
    <row r="65" customFormat="false" ht="60" hidden="false" customHeight="false" outlineLevel="0" collapsed="false">
      <c r="A65" s="17" t="s">
        <v>67</v>
      </c>
      <c r="B65" s="15" t="s">
        <v>690</v>
      </c>
      <c r="C65" s="15" t="s">
        <v>14</v>
      </c>
      <c r="D65" s="15" t="s">
        <v>44</v>
      </c>
      <c r="E65" s="18" t="s">
        <v>68</v>
      </c>
      <c r="F65" s="22"/>
      <c r="G65" s="16" t="n">
        <f aca="false">G66</f>
        <v>5822</v>
      </c>
    </row>
    <row r="66" customFormat="false" ht="75" hidden="false" customHeight="false" outlineLevel="0" collapsed="false">
      <c r="A66" s="17" t="s">
        <v>69</v>
      </c>
      <c r="B66" s="15" t="s">
        <v>690</v>
      </c>
      <c r="C66" s="15" t="s">
        <v>14</v>
      </c>
      <c r="D66" s="15" t="s">
        <v>44</v>
      </c>
      <c r="E66" s="18" t="s">
        <v>70</v>
      </c>
      <c r="F66" s="22"/>
      <c r="G66" s="16" t="n">
        <f aca="false">G67+G71</f>
        <v>5822</v>
      </c>
    </row>
    <row r="67" customFormat="false" ht="60" hidden="false" customHeight="false" outlineLevel="0" collapsed="false">
      <c r="A67" s="20" t="s">
        <v>71</v>
      </c>
      <c r="B67" s="15" t="s">
        <v>690</v>
      </c>
      <c r="C67" s="15" t="s">
        <v>14</v>
      </c>
      <c r="D67" s="15" t="s">
        <v>44</v>
      </c>
      <c r="E67" s="18" t="s">
        <v>72</v>
      </c>
      <c r="F67" s="22"/>
      <c r="G67" s="16" t="n">
        <f aca="false">G68</f>
        <v>5622</v>
      </c>
    </row>
    <row r="68" customFormat="false" ht="180" hidden="false" customHeight="false" outlineLevel="0" collapsed="false">
      <c r="A68" s="20" t="s">
        <v>73</v>
      </c>
      <c r="B68" s="15" t="s">
        <v>690</v>
      </c>
      <c r="C68" s="15" t="s">
        <v>14</v>
      </c>
      <c r="D68" s="15" t="s">
        <v>44</v>
      </c>
      <c r="E68" s="24" t="s">
        <v>74</v>
      </c>
      <c r="F68" s="22"/>
      <c r="G68" s="16" t="n">
        <f aca="false">G69</f>
        <v>5622</v>
      </c>
    </row>
    <row r="69" customFormat="false" ht="30" hidden="false" customHeight="false" outlineLevel="0" collapsed="false">
      <c r="A69" s="19" t="s">
        <v>39</v>
      </c>
      <c r="B69" s="15" t="s">
        <v>690</v>
      </c>
      <c r="C69" s="15" t="s">
        <v>14</v>
      </c>
      <c r="D69" s="15" t="s">
        <v>44</v>
      </c>
      <c r="E69" s="24" t="s">
        <v>74</v>
      </c>
      <c r="F69" s="15" t="s">
        <v>40</v>
      </c>
      <c r="G69" s="16" t="n">
        <f aca="false">G70</f>
        <v>5622</v>
      </c>
    </row>
    <row r="70" customFormat="false" ht="45" hidden="false" customHeight="false" outlineLevel="0" collapsed="false">
      <c r="A70" s="19" t="s">
        <v>41</v>
      </c>
      <c r="B70" s="15" t="s">
        <v>690</v>
      </c>
      <c r="C70" s="15" t="s">
        <v>14</v>
      </c>
      <c r="D70" s="15" t="s">
        <v>44</v>
      </c>
      <c r="E70" s="24" t="s">
        <v>74</v>
      </c>
      <c r="F70" s="15" t="s">
        <v>42</v>
      </c>
      <c r="G70" s="16" t="n">
        <f aca="false">5768+9000+1000+157-10303</f>
        <v>5622</v>
      </c>
    </row>
    <row r="71" customFormat="false" ht="30" hidden="false" customHeight="false" outlineLevel="0" collapsed="false">
      <c r="A71" s="20" t="s">
        <v>75</v>
      </c>
      <c r="B71" s="15" t="s">
        <v>690</v>
      </c>
      <c r="C71" s="15" t="s">
        <v>14</v>
      </c>
      <c r="D71" s="15" t="s">
        <v>44</v>
      </c>
      <c r="E71" s="18" t="s">
        <v>76</v>
      </c>
      <c r="F71" s="15"/>
      <c r="G71" s="16" t="n">
        <f aca="false">G72</f>
        <v>200</v>
      </c>
    </row>
    <row r="72" customFormat="false" ht="75" hidden="false" customHeight="false" outlineLevel="0" collapsed="false">
      <c r="A72" s="25" t="s">
        <v>77</v>
      </c>
      <c r="B72" s="15" t="s">
        <v>690</v>
      </c>
      <c r="C72" s="15" t="s">
        <v>14</v>
      </c>
      <c r="D72" s="15" t="s">
        <v>44</v>
      </c>
      <c r="E72" s="18" t="s">
        <v>78</v>
      </c>
      <c r="F72" s="15"/>
      <c r="G72" s="16" t="n">
        <f aca="false">G73</f>
        <v>200</v>
      </c>
    </row>
    <row r="73" customFormat="false" ht="30" hidden="false" customHeight="false" outlineLevel="0" collapsed="false">
      <c r="A73" s="19" t="s">
        <v>39</v>
      </c>
      <c r="B73" s="15" t="s">
        <v>690</v>
      </c>
      <c r="C73" s="15" t="s">
        <v>14</v>
      </c>
      <c r="D73" s="15" t="s">
        <v>44</v>
      </c>
      <c r="E73" s="18" t="s">
        <v>78</v>
      </c>
      <c r="F73" s="15" t="s">
        <v>40</v>
      </c>
      <c r="G73" s="16" t="n">
        <f aca="false">G74</f>
        <v>200</v>
      </c>
    </row>
    <row r="74" customFormat="false" ht="45" hidden="false" customHeight="false" outlineLevel="0" collapsed="false">
      <c r="A74" s="19" t="s">
        <v>41</v>
      </c>
      <c r="B74" s="15" t="s">
        <v>690</v>
      </c>
      <c r="C74" s="15" t="s">
        <v>14</v>
      </c>
      <c r="D74" s="15" t="s">
        <v>44</v>
      </c>
      <c r="E74" s="18" t="s">
        <v>78</v>
      </c>
      <c r="F74" s="15" t="s">
        <v>42</v>
      </c>
      <c r="G74" s="16" t="n">
        <f aca="false">400+1845-2045</f>
        <v>200</v>
      </c>
    </row>
    <row r="75" customFormat="false" ht="30" hidden="false" customHeight="false" outlineLevel="0" collapsed="false">
      <c r="A75" s="19" t="s">
        <v>87</v>
      </c>
      <c r="B75" s="15" t="s">
        <v>690</v>
      </c>
      <c r="C75" s="15" t="s">
        <v>14</v>
      </c>
      <c r="D75" s="15" t="s">
        <v>88</v>
      </c>
      <c r="E75" s="18"/>
      <c r="F75" s="15"/>
      <c r="G75" s="16" t="n">
        <f aca="false">G76</f>
        <v>3291</v>
      </c>
    </row>
    <row r="76" customFormat="false" ht="15" hidden="false" customHeight="false" outlineLevel="0" collapsed="false">
      <c r="A76" s="20" t="s">
        <v>89</v>
      </c>
      <c r="B76" s="15" t="s">
        <v>690</v>
      </c>
      <c r="C76" s="15" t="s">
        <v>14</v>
      </c>
      <c r="D76" s="15" t="s">
        <v>88</v>
      </c>
      <c r="E76" s="18" t="s">
        <v>90</v>
      </c>
      <c r="F76" s="16"/>
      <c r="G76" s="16" t="n">
        <f aca="false">G77</f>
        <v>3291</v>
      </c>
    </row>
    <row r="77" customFormat="false" ht="30" hidden="false" customHeight="false" outlineLevel="0" collapsed="false">
      <c r="A77" s="19" t="s">
        <v>39</v>
      </c>
      <c r="B77" s="15" t="s">
        <v>690</v>
      </c>
      <c r="C77" s="15" t="s">
        <v>14</v>
      </c>
      <c r="D77" s="15" t="s">
        <v>88</v>
      </c>
      <c r="E77" s="18" t="s">
        <v>90</v>
      </c>
      <c r="F77" s="15" t="s">
        <v>40</v>
      </c>
      <c r="G77" s="16" t="n">
        <f aca="false">G78</f>
        <v>3291</v>
      </c>
    </row>
    <row r="78" customFormat="false" ht="45" hidden="false" customHeight="false" outlineLevel="0" collapsed="false">
      <c r="A78" s="19" t="s">
        <v>41</v>
      </c>
      <c r="B78" s="15" t="s">
        <v>690</v>
      </c>
      <c r="C78" s="15" t="s">
        <v>14</v>
      </c>
      <c r="D78" s="15" t="s">
        <v>88</v>
      </c>
      <c r="E78" s="18" t="s">
        <v>90</v>
      </c>
      <c r="F78" s="15" t="s">
        <v>42</v>
      </c>
      <c r="G78" s="16" t="n">
        <v>3291</v>
      </c>
    </row>
    <row r="79" customFormat="false" ht="15" hidden="false" customHeight="false" outlineLevel="0" collapsed="false">
      <c r="A79" s="14" t="s">
        <v>91</v>
      </c>
      <c r="B79" s="15" t="s">
        <v>690</v>
      </c>
      <c r="C79" s="15" t="s">
        <v>14</v>
      </c>
      <c r="D79" s="15" t="s">
        <v>92</v>
      </c>
      <c r="E79" s="15"/>
      <c r="F79" s="15"/>
      <c r="G79" s="16" t="n">
        <f aca="false">G80</f>
        <v>1000</v>
      </c>
    </row>
    <row r="80" customFormat="false" ht="15" hidden="false" customHeight="false" outlineLevel="0" collapsed="false">
      <c r="A80" s="20" t="s">
        <v>93</v>
      </c>
      <c r="B80" s="15" t="s">
        <v>690</v>
      </c>
      <c r="C80" s="15" t="s">
        <v>14</v>
      </c>
      <c r="D80" s="15" t="s">
        <v>92</v>
      </c>
      <c r="E80" s="18" t="s">
        <v>94</v>
      </c>
      <c r="F80" s="16"/>
      <c r="G80" s="16" t="n">
        <f aca="false">G81</f>
        <v>1000</v>
      </c>
    </row>
    <row r="81" customFormat="false" ht="15" hidden="false" customHeight="false" outlineLevel="0" collapsed="false">
      <c r="A81" s="26" t="s">
        <v>63</v>
      </c>
      <c r="B81" s="15" t="s">
        <v>690</v>
      </c>
      <c r="C81" s="15" t="s">
        <v>14</v>
      </c>
      <c r="D81" s="15" t="s">
        <v>92</v>
      </c>
      <c r="E81" s="18" t="s">
        <v>94</v>
      </c>
      <c r="F81" s="15" t="s">
        <v>64</v>
      </c>
      <c r="G81" s="16" t="n">
        <f aca="false">G82</f>
        <v>1000</v>
      </c>
    </row>
    <row r="82" customFormat="false" ht="15" hidden="false" customHeight="false" outlineLevel="0" collapsed="false">
      <c r="A82" s="14" t="s">
        <v>95</v>
      </c>
      <c r="B82" s="15" t="s">
        <v>690</v>
      </c>
      <c r="C82" s="15" t="s">
        <v>14</v>
      </c>
      <c r="D82" s="15" t="s">
        <v>92</v>
      </c>
      <c r="E82" s="18" t="s">
        <v>94</v>
      </c>
      <c r="F82" s="15" t="s">
        <v>96</v>
      </c>
      <c r="G82" s="16" t="n">
        <v>1000</v>
      </c>
    </row>
    <row r="83" customFormat="false" ht="15" hidden="false" customHeight="false" outlineLevel="0" collapsed="false">
      <c r="A83" s="14" t="s">
        <v>97</v>
      </c>
      <c r="B83" s="15" t="s">
        <v>690</v>
      </c>
      <c r="C83" s="15" t="s">
        <v>14</v>
      </c>
      <c r="D83" s="15" t="s">
        <v>98</v>
      </c>
      <c r="E83" s="15"/>
      <c r="F83" s="15"/>
      <c r="G83" s="16" t="n">
        <f aca="false">G84+G90+G104+G156+G146+G98</f>
        <v>140234.1</v>
      </c>
    </row>
    <row r="84" customFormat="false" ht="15" hidden="false" customHeight="false" outlineLevel="0" collapsed="false">
      <c r="A84" s="17" t="s">
        <v>99</v>
      </c>
      <c r="B84" s="15" t="s">
        <v>690</v>
      </c>
      <c r="C84" s="15" t="s">
        <v>14</v>
      </c>
      <c r="D84" s="15" t="s">
        <v>98</v>
      </c>
      <c r="E84" s="18" t="s">
        <v>100</v>
      </c>
      <c r="F84" s="15"/>
      <c r="G84" s="16" t="n">
        <f aca="false">G85</f>
        <v>841</v>
      </c>
    </row>
    <row r="85" customFormat="false" ht="15" hidden="false" customHeight="false" outlineLevel="0" collapsed="false">
      <c r="A85" s="17" t="s">
        <v>101</v>
      </c>
      <c r="B85" s="15" t="s">
        <v>690</v>
      </c>
      <c r="C85" s="15" t="s">
        <v>14</v>
      </c>
      <c r="D85" s="15" t="s">
        <v>98</v>
      </c>
      <c r="E85" s="18" t="s">
        <v>102</v>
      </c>
      <c r="F85" s="15"/>
      <c r="G85" s="16" t="n">
        <f aca="false">G86</f>
        <v>841</v>
      </c>
    </row>
    <row r="86" customFormat="false" ht="75" hidden="false" customHeight="false" outlineLevel="0" collapsed="false">
      <c r="A86" s="21" t="s">
        <v>103</v>
      </c>
      <c r="B86" s="15" t="s">
        <v>690</v>
      </c>
      <c r="C86" s="15" t="s">
        <v>14</v>
      </c>
      <c r="D86" s="15" t="s">
        <v>98</v>
      </c>
      <c r="E86" s="18" t="s">
        <v>104</v>
      </c>
      <c r="F86" s="15"/>
      <c r="G86" s="16" t="n">
        <f aca="false">G87</f>
        <v>841</v>
      </c>
    </row>
    <row r="87" customFormat="false" ht="75" hidden="false" customHeight="false" outlineLevel="0" collapsed="false">
      <c r="A87" s="21" t="s">
        <v>105</v>
      </c>
      <c r="B87" s="15" t="s">
        <v>690</v>
      </c>
      <c r="C87" s="15" t="s">
        <v>14</v>
      </c>
      <c r="D87" s="15" t="s">
        <v>98</v>
      </c>
      <c r="E87" s="18" t="s">
        <v>106</v>
      </c>
      <c r="F87" s="15"/>
      <c r="G87" s="16" t="n">
        <f aca="false">G88</f>
        <v>841</v>
      </c>
    </row>
    <row r="88" customFormat="false" ht="75" hidden="false" customHeight="false" outlineLevel="0" collapsed="false">
      <c r="A88" s="19" t="s">
        <v>25</v>
      </c>
      <c r="B88" s="15" t="s">
        <v>690</v>
      </c>
      <c r="C88" s="15" t="s">
        <v>14</v>
      </c>
      <c r="D88" s="15" t="s">
        <v>98</v>
      </c>
      <c r="E88" s="18" t="s">
        <v>106</v>
      </c>
      <c r="F88" s="15" t="s">
        <v>26</v>
      </c>
      <c r="G88" s="16" t="n">
        <f aca="false">G89</f>
        <v>841</v>
      </c>
    </row>
    <row r="89" customFormat="false" ht="30" hidden="false" customHeight="false" outlineLevel="0" collapsed="false">
      <c r="A89" s="19" t="s">
        <v>27</v>
      </c>
      <c r="B89" s="15" t="s">
        <v>690</v>
      </c>
      <c r="C89" s="15" t="s">
        <v>14</v>
      </c>
      <c r="D89" s="15" t="s">
        <v>98</v>
      </c>
      <c r="E89" s="18" t="s">
        <v>106</v>
      </c>
      <c r="F89" s="15" t="s">
        <v>28</v>
      </c>
      <c r="G89" s="16" t="n">
        <v>841</v>
      </c>
    </row>
    <row r="90" customFormat="false" ht="15" hidden="false" customHeight="false" outlineLevel="0" collapsed="false">
      <c r="A90" s="17" t="s">
        <v>107</v>
      </c>
      <c r="B90" s="15" t="s">
        <v>690</v>
      </c>
      <c r="C90" s="15" t="s">
        <v>14</v>
      </c>
      <c r="D90" s="15" t="s">
        <v>98</v>
      </c>
      <c r="E90" s="18" t="s">
        <v>108</v>
      </c>
      <c r="F90" s="15"/>
      <c r="G90" s="16" t="n">
        <f aca="false">G91</f>
        <v>2177</v>
      </c>
    </row>
    <row r="91" customFormat="false" ht="15" hidden="false" customHeight="false" outlineLevel="0" collapsed="false">
      <c r="A91" s="17" t="s">
        <v>109</v>
      </c>
      <c r="B91" s="15" t="s">
        <v>690</v>
      </c>
      <c r="C91" s="15" t="s">
        <v>14</v>
      </c>
      <c r="D91" s="15" t="s">
        <v>98</v>
      </c>
      <c r="E91" s="18" t="s">
        <v>110</v>
      </c>
      <c r="F91" s="15"/>
      <c r="G91" s="16" t="n">
        <f aca="false">G92</f>
        <v>2177</v>
      </c>
    </row>
    <row r="92" customFormat="false" ht="90" hidden="false" customHeight="false" outlineLevel="0" collapsed="false">
      <c r="A92" s="17" t="s">
        <v>111</v>
      </c>
      <c r="B92" s="15" t="s">
        <v>690</v>
      </c>
      <c r="C92" s="15" t="s">
        <v>14</v>
      </c>
      <c r="D92" s="15" t="s">
        <v>98</v>
      </c>
      <c r="E92" s="18" t="s">
        <v>112</v>
      </c>
      <c r="F92" s="15"/>
      <c r="G92" s="16" t="n">
        <f aca="false">G93</f>
        <v>2177</v>
      </c>
    </row>
    <row r="93" customFormat="false" ht="75" hidden="false" customHeight="false" outlineLevel="0" collapsed="false">
      <c r="A93" s="21" t="s">
        <v>113</v>
      </c>
      <c r="B93" s="15" t="s">
        <v>690</v>
      </c>
      <c r="C93" s="15" t="s">
        <v>14</v>
      </c>
      <c r="D93" s="15" t="s">
        <v>98</v>
      </c>
      <c r="E93" s="18" t="s">
        <v>114</v>
      </c>
      <c r="F93" s="15"/>
      <c r="G93" s="16" t="n">
        <f aca="false">G94+G96</f>
        <v>2177</v>
      </c>
    </row>
    <row r="94" customFormat="false" ht="75" hidden="false" customHeight="false" outlineLevel="0" collapsed="false">
      <c r="A94" s="19" t="s">
        <v>25</v>
      </c>
      <c r="B94" s="15" t="s">
        <v>690</v>
      </c>
      <c r="C94" s="15" t="s">
        <v>14</v>
      </c>
      <c r="D94" s="15" t="s">
        <v>98</v>
      </c>
      <c r="E94" s="18" t="s">
        <v>114</v>
      </c>
      <c r="F94" s="15" t="s">
        <v>26</v>
      </c>
      <c r="G94" s="16" t="n">
        <f aca="false">G95</f>
        <v>1848.9</v>
      </c>
    </row>
    <row r="95" customFormat="false" ht="30" hidden="false" customHeight="false" outlineLevel="0" collapsed="false">
      <c r="A95" s="19" t="s">
        <v>27</v>
      </c>
      <c r="B95" s="15" t="s">
        <v>690</v>
      </c>
      <c r="C95" s="15" t="s">
        <v>14</v>
      </c>
      <c r="D95" s="15" t="s">
        <v>98</v>
      </c>
      <c r="E95" s="18" t="s">
        <v>114</v>
      </c>
      <c r="F95" s="15" t="s">
        <v>28</v>
      </c>
      <c r="G95" s="16" t="n">
        <v>1848.9</v>
      </c>
    </row>
    <row r="96" customFormat="false" ht="30" hidden="false" customHeight="false" outlineLevel="0" collapsed="false">
      <c r="A96" s="19" t="s">
        <v>39</v>
      </c>
      <c r="B96" s="15" t="s">
        <v>690</v>
      </c>
      <c r="C96" s="15" t="s">
        <v>14</v>
      </c>
      <c r="D96" s="15" t="s">
        <v>98</v>
      </c>
      <c r="E96" s="18" t="s">
        <v>114</v>
      </c>
      <c r="F96" s="15" t="s">
        <v>40</v>
      </c>
      <c r="G96" s="16" t="n">
        <f aca="false">G97</f>
        <v>328.1</v>
      </c>
    </row>
    <row r="97" customFormat="false" ht="45" hidden="false" customHeight="false" outlineLevel="0" collapsed="false">
      <c r="A97" s="19" t="s">
        <v>41</v>
      </c>
      <c r="B97" s="15" t="s">
        <v>690</v>
      </c>
      <c r="C97" s="15" t="s">
        <v>14</v>
      </c>
      <c r="D97" s="15" t="s">
        <v>98</v>
      </c>
      <c r="E97" s="18" t="s">
        <v>114</v>
      </c>
      <c r="F97" s="15" t="s">
        <v>42</v>
      </c>
      <c r="G97" s="16" t="n">
        <v>328.1</v>
      </c>
    </row>
    <row r="98" customFormat="false" ht="45" hidden="false" customHeight="false" outlineLevel="0" collapsed="false">
      <c r="A98" s="17" t="s">
        <v>115</v>
      </c>
      <c r="B98" s="15" t="s">
        <v>690</v>
      </c>
      <c r="C98" s="15" t="s">
        <v>14</v>
      </c>
      <c r="D98" s="15" t="s">
        <v>98</v>
      </c>
      <c r="E98" s="18" t="s">
        <v>116</v>
      </c>
      <c r="F98" s="15"/>
      <c r="G98" s="16" t="n">
        <f aca="false">G99</f>
        <v>879.6</v>
      </c>
    </row>
    <row r="99" customFormat="false" ht="30" hidden="false" customHeight="false" outlineLevel="0" collapsed="false">
      <c r="A99" s="17" t="s">
        <v>117</v>
      </c>
      <c r="B99" s="15" t="s">
        <v>690</v>
      </c>
      <c r="C99" s="15" t="s">
        <v>14</v>
      </c>
      <c r="D99" s="15" t="s">
        <v>98</v>
      </c>
      <c r="E99" s="18" t="s">
        <v>118</v>
      </c>
      <c r="F99" s="15"/>
      <c r="G99" s="16" t="n">
        <f aca="false">G100</f>
        <v>879.6</v>
      </c>
    </row>
    <row r="100" customFormat="false" ht="60" hidden="false" customHeight="false" outlineLevel="0" collapsed="false">
      <c r="A100" s="21" t="s">
        <v>119</v>
      </c>
      <c r="B100" s="15" t="s">
        <v>690</v>
      </c>
      <c r="C100" s="15" t="s">
        <v>14</v>
      </c>
      <c r="D100" s="15" t="s">
        <v>98</v>
      </c>
      <c r="E100" s="18" t="s">
        <v>120</v>
      </c>
      <c r="F100" s="15"/>
      <c r="G100" s="16" t="n">
        <f aca="false">G101</f>
        <v>879.6</v>
      </c>
    </row>
    <row r="101" customFormat="false" ht="15" hidden="false" customHeight="false" outlineLevel="0" collapsed="false">
      <c r="A101" s="19" t="s">
        <v>121</v>
      </c>
      <c r="B101" s="15" t="s">
        <v>690</v>
      </c>
      <c r="C101" s="15" t="s">
        <v>14</v>
      </c>
      <c r="D101" s="15" t="s">
        <v>98</v>
      </c>
      <c r="E101" s="18" t="s">
        <v>122</v>
      </c>
      <c r="F101" s="15"/>
      <c r="G101" s="16" t="n">
        <f aca="false">G102</f>
        <v>879.6</v>
      </c>
    </row>
    <row r="102" customFormat="false" ht="30" hidden="false" customHeight="false" outlineLevel="0" collapsed="false">
      <c r="A102" s="19" t="s">
        <v>39</v>
      </c>
      <c r="B102" s="15" t="s">
        <v>690</v>
      </c>
      <c r="C102" s="15" t="s">
        <v>14</v>
      </c>
      <c r="D102" s="15" t="s">
        <v>98</v>
      </c>
      <c r="E102" s="18" t="s">
        <v>122</v>
      </c>
      <c r="F102" s="15" t="s">
        <v>40</v>
      </c>
      <c r="G102" s="16" t="n">
        <f aca="false">G103</f>
        <v>879.6</v>
      </c>
    </row>
    <row r="103" customFormat="false" ht="45" hidden="false" customHeight="false" outlineLevel="0" collapsed="false">
      <c r="A103" s="19" t="s">
        <v>41</v>
      </c>
      <c r="B103" s="15" t="s">
        <v>690</v>
      </c>
      <c r="C103" s="15" t="s">
        <v>14</v>
      </c>
      <c r="D103" s="15" t="s">
        <v>98</v>
      </c>
      <c r="E103" s="18" t="s">
        <v>122</v>
      </c>
      <c r="F103" s="15" t="s">
        <v>42</v>
      </c>
      <c r="G103" s="16" t="n">
        <v>879.6</v>
      </c>
    </row>
    <row r="104" customFormat="false" ht="30" hidden="false" customHeight="false" outlineLevel="0" collapsed="false">
      <c r="A104" s="17" t="s">
        <v>17</v>
      </c>
      <c r="B104" s="15" t="s">
        <v>690</v>
      </c>
      <c r="C104" s="15" t="s">
        <v>14</v>
      </c>
      <c r="D104" s="15" t="s">
        <v>98</v>
      </c>
      <c r="E104" s="18" t="s">
        <v>18</v>
      </c>
      <c r="F104" s="22"/>
      <c r="G104" s="16" t="n">
        <f aca="false">G105+G119</f>
        <v>84143.7</v>
      </c>
    </row>
    <row r="105" customFormat="false" ht="30" hidden="false" customHeight="false" outlineLevel="0" collapsed="false">
      <c r="A105" s="17" t="s">
        <v>123</v>
      </c>
      <c r="B105" s="15" t="s">
        <v>690</v>
      </c>
      <c r="C105" s="15" t="s">
        <v>14</v>
      </c>
      <c r="D105" s="15" t="s">
        <v>98</v>
      </c>
      <c r="E105" s="18" t="s">
        <v>124</v>
      </c>
      <c r="F105" s="22"/>
      <c r="G105" s="16" t="n">
        <f aca="false">G106+G113</f>
        <v>20115</v>
      </c>
    </row>
    <row r="106" customFormat="false" ht="45" hidden="false" customHeight="false" outlineLevel="0" collapsed="false">
      <c r="A106" s="21" t="s">
        <v>125</v>
      </c>
      <c r="B106" s="15" t="s">
        <v>690</v>
      </c>
      <c r="C106" s="15" t="s">
        <v>14</v>
      </c>
      <c r="D106" s="15" t="s">
        <v>98</v>
      </c>
      <c r="E106" s="18" t="s">
        <v>126</v>
      </c>
      <c r="F106" s="22"/>
      <c r="G106" s="16" t="n">
        <f aca="false">G107+G110</f>
        <v>19350</v>
      </c>
    </row>
    <row r="107" customFormat="false" ht="45" hidden="false" customHeight="false" outlineLevel="0" collapsed="false">
      <c r="A107" s="20" t="s">
        <v>127</v>
      </c>
      <c r="B107" s="15" t="s">
        <v>690</v>
      </c>
      <c r="C107" s="15" t="s">
        <v>14</v>
      </c>
      <c r="D107" s="15" t="s">
        <v>98</v>
      </c>
      <c r="E107" s="18" t="s">
        <v>128</v>
      </c>
      <c r="F107" s="22"/>
      <c r="G107" s="16" t="n">
        <f aca="false">G108</f>
        <v>6750</v>
      </c>
    </row>
    <row r="108" customFormat="false" ht="30" hidden="false" customHeight="false" outlineLevel="0" collapsed="false">
      <c r="A108" s="19" t="s">
        <v>39</v>
      </c>
      <c r="B108" s="15" t="s">
        <v>690</v>
      </c>
      <c r="C108" s="15" t="s">
        <v>14</v>
      </c>
      <c r="D108" s="15" t="s">
        <v>98</v>
      </c>
      <c r="E108" s="18" t="s">
        <v>128</v>
      </c>
      <c r="F108" s="15" t="n">
        <v>200</v>
      </c>
      <c r="G108" s="16" t="n">
        <f aca="false">G109</f>
        <v>6750</v>
      </c>
    </row>
    <row r="109" customFormat="false" ht="45" hidden="false" customHeight="false" outlineLevel="0" collapsed="false">
      <c r="A109" s="19" t="s">
        <v>41</v>
      </c>
      <c r="B109" s="15" t="s">
        <v>690</v>
      </c>
      <c r="C109" s="15" t="s">
        <v>14</v>
      </c>
      <c r="D109" s="15" t="s">
        <v>98</v>
      </c>
      <c r="E109" s="18" t="s">
        <v>128</v>
      </c>
      <c r="F109" s="15" t="n">
        <v>240</v>
      </c>
      <c r="G109" s="16" t="n">
        <f aca="false">8465+359.8-2074.8</f>
        <v>6750</v>
      </c>
    </row>
    <row r="110" customFormat="false" ht="30" hidden="false" customHeight="false" outlineLevel="0" collapsed="false">
      <c r="A110" s="17" t="s">
        <v>129</v>
      </c>
      <c r="B110" s="15" t="s">
        <v>690</v>
      </c>
      <c r="C110" s="15" t="s">
        <v>14</v>
      </c>
      <c r="D110" s="15" t="s">
        <v>98</v>
      </c>
      <c r="E110" s="18" t="s">
        <v>130</v>
      </c>
      <c r="F110" s="22"/>
      <c r="G110" s="16" t="n">
        <f aca="false">G111</f>
        <v>12600</v>
      </c>
    </row>
    <row r="111" customFormat="false" ht="30" hidden="false" customHeight="false" outlineLevel="0" collapsed="false">
      <c r="A111" s="19" t="s">
        <v>39</v>
      </c>
      <c r="B111" s="15" t="s">
        <v>690</v>
      </c>
      <c r="C111" s="15" t="s">
        <v>14</v>
      </c>
      <c r="D111" s="15" t="s">
        <v>98</v>
      </c>
      <c r="E111" s="18" t="s">
        <v>130</v>
      </c>
      <c r="F111" s="15" t="n">
        <v>200</v>
      </c>
      <c r="G111" s="16" t="n">
        <f aca="false">G112</f>
        <v>12600</v>
      </c>
    </row>
    <row r="112" customFormat="false" ht="45" hidden="false" customHeight="false" outlineLevel="0" collapsed="false">
      <c r="A112" s="19" t="s">
        <v>41</v>
      </c>
      <c r="B112" s="15" t="s">
        <v>690</v>
      </c>
      <c r="C112" s="15" t="s">
        <v>14</v>
      </c>
      <c r="D112" s="15" t="s">
        <v>98</v>
      </c>
      <c r="E112" s="18" t="s">
        <v>130</v>
      </c>
      <c r="F112" s="15" t="n">
        <v>240</v>
      </c>
      <c r="G112" s="16" t="n">
        <f aca="false">13800-1200</f>
        <v>12600</v>
      </c>
    </row>
    <row r="113" customFormat="false" ht="45" hidden="false" customHeight="false" outlineLevel="0" collapsed="false">
      <c r="A113" s="21" t="s">
        <v>131</v>
      </c>
      <c r="B113" s="15" t="s">
        <v>690</v>
      </c>
      <c r="C113" s="15" t="s">
        <v>14</v>
      </c>
      <c r="D113" s="15" t="s">
        <v>98</v>
      </c>
      <c r="E113" s="18" t="s">
        <v>132</v>
      </c>
      <c r="F113" s="22"/>
      <c r="G113" s="16" t="n">
        <f aca="false">G114</f>
        <v>765</v>
      </c>
    </row>
    <row r="114" customFormat="false" ht="45" hidden="false" customHeight="false" outlineLevel="0" collapsed="false">
      <c r="A114" s="21" t="s">
        <v>133</v>
      </c>
      <c r="B114" s="15" t="s">
        <v>690</v>
      </c>
      <c r="C114" s="15" t="s">
        <v>14</v>
      </c>
      <c r="D114" s="15" t="s">
        <v>98</v>
      </c>
      <c r="E114" s="18" t="s">
        <v>134</v>
      </c>
      <c r="F114" s="22"/>
      <c r="G114" s="16" t="n">
        <f aca="false">G115+G117</f>
        <v>765</v>
      </c>
    </row>
    <row r="115" customFormat="false" ht="75" hidden="false" customHeight="false" outlineLevel="0" collapsed="false">
      <c r="A115" s="23" t="s">
        <v>25</v>
      </c>
      <c r="B115" s="15" t="s">
        <v>690</v>
      </c>
      <c r="C115" s="15" t="s">
        <v>14</v>
      </c>
      <c r="D115" s="15" t="s">
        <v>98</v>
      </c>
      <c r="E115" s="18" t="s">
        <v>134</v>
      </c>
      <c r="F115" s="15" t="s">
        <v>26</v>
      </c>
      <c r="G115" s="16" t="n">
        <f aca="false">G116</f>
        <v>682.2</v>
      </c>
    </row>
    <row r="116" customFormat="false" ht="30" hidden="false" customHeight="false" outlineLevel="0" collapsed="false">
      <c r="A116" s="23" t="s">
        <v>27</v>
      </c>
      <c r="B116" s="15" t="s">
        <v>690</v>
      </c>
      <c r="C116" s="15" t="s">
        <v>14</v>
      </c>
      <c r="D116" s="15" t="s">
        <v>98</v>
      </c>
      <c r="E116" s="18" t="s">
        <v>134</v>
      </c>
      <c r="F116" s="15" t="s">
        <v>28</v>
      </c>
      <c r="G116" s="16" t="n">
        <v>682.2</v>
      </c>
    </row>
    <row r="117" customFormat="false" ht="30" hidden="false" customHeight="false" outlineLevel="0" collapsed="false">
      <c r="A117" s="19" t="s">
        <v>39</v>
      </c>
      <c r="B117" s="15" t="s">
        <v>690</v>
      </c>
      <c r="C117" s="15" t="s">
        <v>14</v>
      </c>
      <c r="D117" s="15" t="s">
        <v>98</v>
      </c>
      <c r="E117" s="18" t="s">
        <v>134</v>
      </c>
      <c r="F117" s="15" t="n">
        <v>200</v>
      </c>
      <c r="G117" s="16" t="n">
        <f aca="false">G118</f>
        <v>82.8</v>
      </c>
    </row>
    <row r="118" customFormat="false" ht="45" hidden="false" customHeight="false" outlineLevel="0" collapsed="false">
      <c r="A118" s="19" t="s">
        <v>41</v>
      </c>
      <c r="B118" s="15" t="s">
        <v>690</v>
      </c>
      <c r="C118" s="15" t="s">
        <v>14</v>
      </c>
      <c r="D118" s="15" t="s">
        <v>98</v>
      </c>
      <c r="E118" s="18" t="s">
        <v>134</v>
      </c>
      <c r="F118" s="15" t="n">
        <v>240</v>
      </c>
      <c r="G118" s="16" t="n">
        <v>82.8</v>
      </c>
    </row>
    <row r="119" customFormat="false" ht="15" hidden="false" customHeight="false" outlineLevel="0" collapsed="false">
      <c r="A119" s="17" t="s">
        <v>19</v>
      </c>
      <c r="B119" s="15" t="s">
        <v>690</v>
      </c>
      <c r="C119" s="15" t="s">
        <v>14</v>
      </c>
      <c r="D119" s="15" t="s">
        <v>98</v>
      </c>
      <c r="E119" s="18" t="s">
        <v>20</v>
      </c>
      <c r="F119" s="15"/>
      <c r="G119" s="16" t="n">
        <f aca="false">G120</f>
        <v>64028.7</v>
      </c>
    </row>
    <row r="120" customFormat="false" ht="45" hidden="false" customHeight="false" outlineLevel="0" collapsed="false">
      <c r="A120" s="17" t="s">
        <v>21</v>
      </c>
      <c r="B120" s="15" t="s">
        <v>690</v>
      </c>
      <c r="C120" s="15" t="s">
        <v>14</v>
      </c>
      <c r="D120" s="15" t="s">
        <v>98</v>
      </c>
      <c r="E120" s="18" t="s">
        <v>22</v>
      </c>
      <c r="F120" s="15"/>
      <c r="G120" s="16" t="n">
        <f aca="false">G121+G132+G139+G128</f>
        <v>64028.7</v>
      </c>
    </row>
    <row r="121" customFormat="false" ht="30" hidden="false" customHeight="false" outlineLevel="0" collapsed="false">
      <c r="A121" s="17" t="s">
        <v>135</v>
      </c>
      <c r="B121" s="15" t="s">
        <v>690</v>
      </c>
      <c r="C121" s="15" t="s">
        <v>14</v>
      </c>
      <c r="D121" s="15" t="s">
        <v>98</v>
      </c>
      <c r="E121" s="18" t="s">
        <v>136</v>
      </c>
      <c r="F121" s="22"/>
      <c r="G121" s="16" t="n">
        <f aca="false">G122+G124+G126</f>
        <v>10117.1</v>
      </c>
    </row>
    <row r="122" customFormat="false" ht="75" hidden="false" customHeight="false" outlineLevel="0" collapsed="false">
      <c r="A122" s="19" t="s">
        <v>25</v>
      </c>
      <c r="B122" s="15" t="s">
        <v>690</v>
      </c>
      <c r="C122" s="15" t="s">
        <v>14</v>
      </c>
      <c r="D122" s="15" t="s">
        <v>98</v>
      </c>
      <c r="E122" s="18" t="s">
        <v>136</v>
      </c>
      <c r="F122" s="15" t="s">
        <v>26</v>
      </c>
      <c r="G122" s="16" t="n">
        <f aca="false">G123</f>
        <v>8932.4</v>
      </c>
    </row>
    <row r="123" customFormat="false" ht="30" hidden="false" customHeight="false" outlineLevel="0" collapsed="false">
      <c r="A123" s="19" t="s">
        <v>27</v>
      </c>
      <c r="B123" s="15" t="s">
        <v>690</v>
      </c>
      <c r="C123" s="15" t="s">
        <v>14</v>
      </c>
      <c r="D123" s="15" t="s">
        <v>98</v>
      </c>
      <c r="E123" s="18" t="s">
        <v>136</v>
      </c>
      <c r="F123" s="15" t="s">
        <v>28</v>
      </c>
      <c r="G123" s="16" t="n">
        <v>8932.4</v>
      </c>
    </row>
    <row r="124" customFormat="false" ht="30" hidden="false" customHeight="false" outlineLevel="0" collapsed="false">
      <c r="A124" s="19" t="s">
        <v>39</v>
      </c>
      <c r="B124" s="15" t="s">
        <v>690</v>
      </c>
      <c r="C124" s="15" t="s">
        <v>14</v>
      </c>
      <c r="D124" s="15" t="s">
        <v>98</v>
      </c>
      <c r="E124" s="18" t="s">
        <v>136</v>
      </c>
      <c r="F124" s="15" t="s">
        <v>40</v>
      </c>
      <c r="G124" s="16" t="n">
        <f aca="false">G125</f>
        <v>1181.7</v>
      </c>
    </row>
    <row r="125" customFormat="false" ht="45" hidden="false" customHeight="false" outlineLevel="0" collapsed="false">
      <c r="A125" s="19" t="s">
        <v>41</v>
      </c>
      <c r="B125" s="15" t="s">
        <v>690</v>
      </c>
      <c r="C125" s="15" t="s">
        <v>14</v>
      </c>
      <c r="D125" s="15" t="s">
        <v>98</v>
      </c>
      <c r="E125" s="18" t="s">
        <v>136</v>
      </c>
      <c r="F125" s="15" t="s">
        <v>42</v>
      </c>
      <c r="G125" s="16" t="n">
        <v>1181.7</v>
      </c>
    </row>
    <row r="126" customFormat="false" ht="15" hidden="false" customHeight="false" outlineLevel="0" collapsed="false">
      <c r="A126" s="19" t="s">
        <v>63</v>
      </c>
      <c r="B126" s="15" t="s">
        <v>690</v>
      </c>
      <c r="C126" s="15" t="s">
        <v>14</v>
      </c>
      <c r="D126" s="15" t="s">
        <v>98</v>
      </c>
      <c r="E126" s="18" t="s">
        <v>136</v>
      </c>
      <c r="F126" s="15" t="s">
        <v>64</v>
      </c>
      <c r="G126" s="16" t="n">
        <f aca="false">G127</f>
        <v>3</v>
      </c>
    </row>
    <row r="127" customFormat="false" ht="15" hidden="false" customHeight="false" outlineLevel="0" collapsed="false">
      <c r="A127" s="23" t="s">
        <v>65</v>
      </c>
      <c r="B127" s="15" t="s">
        <v>690</v>
      </c>
      <c r="C127" s="15" t="s">
        <v>14</v>
      </c>
      <c r="D127" s="15" t="s">
        <v>98</v>
      </c>
      <c r="E127" s="18" t="s">
        <v>136</v>
      </c>
      <c r="F127" s="15" t="s">
        <v>66</v>
      </c>
      <c r="G127" s="16" t="n">
        <v>3</v>
      </c>
    </row>
    <row r="128" customFormat="false" ht="15" hidden="false" customHeight="false" outlineLevel="0" collapsed="false">
      <c r="A128" s="20" t="s">
        <v>137</v>
      </c>
      <c r="B128" s="15" t="s">
        <v>690</v>
      </c>
      <c r="C128" s="15" t="s">
        <v>14</v>
      </c>
      <c r="D128" s="15" t="s">
        <v>98</v>
      </c>
      <c r="E128" s="24" t="s">
        <v>138</v>
      </c>
      <c r="F128" s="15"/>
      <c r="G128" s="16" t="n">
        <f aca="false">G129</f>
        <v>498.6</v>
      </c>
    </row>
    <row r="129" customFormat="false" ht="15" hidden="false" customHeight="false" outlineLevel="0" collapsed="false">
      <c r="A129" s="19" t="s">
        <v>63</v>
      </c>
      <c r="B129" s="15" t="s">
        <v>690</v>
      </c>
      <c r="C129" s="15" t="s">
        <v>14</v>
      </c>
      <c r="D129" s="15" t="s">
        <v>98</v>
      </c>
      <c r="E129" s="24" t="s">
        <v>138</v>
      </c>
      <c r="F129" s="15" t="s">
        <v>64</v>
      </c>
      <c r="G129" s="16" t="n">
        <f aca="false">G130+G131</f>
        <v>498.6</v>
      </c>
    </row>
    <row r="130" customFormat="false" ht="15" hidden="false" customHeight="false" outlineLevel="0" collapsed="false">
      <c r="A130" s="23" t="s">
        <v>65</v>
      </c>
      <c r="B130" s="15" t="s">
        <v>690</v>
      </c>
      <c r="C130" s="15" t="s">
        <v>14</v>
      </c>
      <c r="D130" s="15" t="s">
        <v>98</v>
      </c>
      <c r="E130" s="24" t="s">
        <v>138</v>
      </c>
      <c r="F130" s="15" t="s">
        <v>66</v>
      </c>
      <c r="G130" s="16" t="n">
        <v>410</v>
      </c>
    </row>
    <row r="131" customFormat="false" ht="45" hidden="false" customHeight="false" outlineLevel="0" collapsed="false">
      <c r="A131" s="19" t="s">
        <v>139</v>
      </c>
      <c r="B131" s="15" t="s">
        <v>690</v>
      </c>
      <c r="C131" s="15" t="s">
        <v>14</v>
      </c>
      <c r="D131" s="15" t="s">
        <v>98</v>
      </c>
      <c r="E131" s="24" t="s">
        <v>138</v>
      </c>
      <c r="F131" s="15" t="s">
        <v>140</v>
      </c>
      <c r="G131" s="16" t="n">
        <v>88.6</v>
      </c>
    </row>
    <row r="132" customFormat="false" ht="60" hidden="false" customHeight="false" outlineLevel="0" collapsed="false">
      <c r="A132" s="20" t="s">
        <v>141</v>
      </c>
      <c r="B132" s="15" t="s">
        <v>690</v>
      </c>
      <c r="C132" s="15" t="s">
        <v>14</v>
      </c>
      <c r="D132" s="15" t="s">
        <v>98</v>
      </c>
      <c r="E132" s="24" t="s">
        <v>142</v>
      </c>
      <c r="F132" s="22"/>
      <c r="G132" s="16" t="n">
        <f aca="false">G133+G135+G137</f>
        <v>39843</v>
      </c>
    </row>
    <row r="133" customFormat="false" ht="75" hidden="false" customHeight="false" outlineLevel="0" collapsed="false">
      <c r="A133" s="19" t="s">
        <v>25</v>
      </c>
      <c r="B133" s="15" t="s">
        <v>690</v>
      </c>
      <c r="C133" s="15" t="s">
        <v>14</v>
      </c>
      <c r="D133" s="15" t="s">
        <v>98</v>
      </c>
      <c r="E133" s="24" t="s">
        <v>142</v>
      </c>
      <c r="F133" s="15" t="s">
        <v>26</v>
      </c>
      <c r="G133" s="16" t="n">
        <f aca="false">G134</f>
        <v>37908</v>
      </c>
    </row>
    <row r="134" customFormat="false" ht="30" hidden="false" customHeight="false" outlineLevel="0" collapsed="false">
      <c r="A134" s="23" t="s">
        <v>209</v>
      </c>
      <c r="B134" s="15" t="s">
        <v>690</v>
      </c>
      <c r="C134" s="15" t="s">
        <v>14</v>
      </c>
      <c r="D134" s="15" t="s">
        <v>98</v>
      </c>
      <c r="E134" s="24" t="s">
        <v>142</v>
      </c>
      <c r="F134" s="15" t="s">
        <v>210</v>
      </c>
      <c r="G134" s="16" t="n">
        <f aca="false">37908</f>
        <v>37908</v>
      </c>
    </row>
    <row r="135" customFormat="false" ht="30" hidden="false" customHeight="false" outlineLevel="0" collapsed="false">
      <c r="A135" s="19" t="s">
        <v>39</v>
      </c>
      <c r="B135" s="15" t="s">
        <v>690</v>
      </c>
      <c r="C135" s="15" t="s">
        <v>14</v>
      </c>
      <c r="D135" s="15" t="s">
        <v>98</v>
      </c>
      <c r="E135" s="24" t="s">
        <v>142</v>
      </c>
      <c r="F135" s="15" t="s">
        <v>40</v>
      </c>
      <c r="G135" s="16" t="n">
        <f aca="false">G136</f>
        <v>1593.1</v>
      </c>
    </row>
    <row r="136" customFormat="false" ht="45" hidden="false" customHeight="false" outlineLevel="0" collapsed="false">
      <c r="A136" s="19" t="s">
        <v>41</v>
      </c>
      <c r="B136" s="15" t="s">
        <v>690</v>
      </c>
      <c r="C136" s="15" t="s">
        <v>14</v>
      </c>
      <c r="D136" s="15" t="s">
        <v>98</v>
      </c>
      <c r="E136" s="24" t="s">
        <v>142</v>
      </c>
      <c r="F136" s="15" t="s">
        <v>42</v>
      </c>
      <c r="G136" s="16" t="n">
        <f aca="false">3662-1068.9-1000</f>
        <v>1593.1</v>
      </c>
    </row>
    <row r="137" customFormat="false" ht="15" hidden="false" customHeight="false" outlineLevel="0" collapsed="false">
      <c r="A137" s="19" t="s">
        <v>63</v>
      </c>
      <c r="B137" s="15" t="s">
        <v>690</v>
      </c>
      <c r="C137" s="15" t="s">
        <v>14</v>
      </c>
      <c r="D137" s="15" t="s">
        <v>98</v>
      </c>
      <c r="E137" s="24" t="s">
        <v>142</v>
      </c>
      <c r="F137" s="15" t="s">
        <v>64</v>
      </c>
      <c r="G137" s="16" t="n">
        <f aca="false">G138</f>
        <v>341.9</v>
      </c>
    </row>
    <row r="138" customFormat="false" ht="15" hidden="false" customHeight="false" outlineLevel="0" collapsed="false">
      <c r="A138" s="23" t="s">
        <v>65</v>
      </c>
      <c r="B138" s="15" t="s">
        <v>690</v>
      </c>
      <c r="C138" s="15" t="s">
        <v>14</v>
      </c>
      <c r="D138" s="15" t="s">
        <v>98</v>
      </c>
      <c r="E138" s="24" t="s">
        <v>142</v>
      </c>
      <c r="F138" s="15" t="s">
        <v>66</v>
      </c>
      <c r="G138" s="16" t="n">
        <v>341.9</v>
      </c>
    </row>
    <row r="139" customFormat="false" ht="45" hidden="false" customHeight="false" outlineLevel="0" collapsed="false">
      <c r="A139" s="20" t="s">
        <v>143</v>
      </c>
      <c r="B139" s="15" t="s">
        <v>690</v>
      </c>
      <c r="C139" s="15" t="s">
        <v>14</v>
      </c>
      <c r="D139" s="15" t="s">
        <v>98</v>
      </c>
      <c r="E139" s="24" t="s">
        <v>144</v>
      </c>
      <c r="F139" s="22"/>
      <c r="G139" s="16" t="n">
        <f aca="false">G140+G142+G144</f>
        <v>13570</v>
      </c>
    </row>
    <row r="140" customFormat="false" ht="75" hidden="false" customHeight="false" outlineLevel="0" collapsed="false">
      <c r="A140" s="19" t="s">
        <v>25</v>
      </c>
      <c r="B140" s="15" t="s">
        <v>690</v>
      </c>
      <c r="C140" s="15" t="s">
        <v>14</v>
      </c>
      <c r="D140" s="15" t="s">
        <v>98</v>
      </c>
      <c r="E140" s="24" t="s">
        <v>144</v>
      </c>
      <c r="F140" s="15" t="s">
        <v>26</v>
      </c>
      <c r="G140" s="16" t="n">
        <f aca="false">G141</f>
        <v>12750</v>
      </c>
    </row>
    <row r="141" customFormat="false" ht="30" hidden="false" customHeight="false" outlineLevel="0" collapsed="false">
      <c r="A141" s="23" t="s">
        <v>209</v>
      </c>
      <c r="B141" s="15" t="s">
        <v>690</v>
      </c>
      <c r="C141" s="15" t="s">
        <v>14</v>
      </c>
      <c r="D141" s="15" t="s">
        <v>98</v>
      </c>
      <c r="E141" s="24" t="s">
        <v>144</v>
      </c>
      <c r="F141" s="15" t="s">
        <v>210</v>
      </c>
      <c r="G141" s="16" t="n">
        <f aca="false">15316.8-2566.8</f>
        <v>12750</v>
      </c>
    </row>
    <row r="142" customFormat="false" ht="30" hidden="false" customHeight="false" outlineLevel="0" collapsed="false">
      <c r="A142" s="19" t="s">
        <v>39</v>
      </c>
      <c r="B142" s="15" t="s">
        <v>690</v>
      </c>
      <c r="C142" s="15" t="s">
        <v>14</v>
      </c>
      <c r="D142" s="15" t="s">
        <v>98</v>
      </c>
      <c r="E142" s="24" t="s">
        <v>144</v>
      </c>
      <c r="F142" s="15" t="s">
        <v>40</v>
      </c>
      <c r="G142" s="16" t="n">
        <f aca="false">G143</f>
        <v>760</v>
      </c>
    </row>
    <row r="143" customFormat="false" ht="45" hidden="false" customHeight="false" outlineLevel="0" collapsed="false">
      <c r="A143" s="19" t="s">
        <v>41</v>
      </c>
      <c r="B143" s="15" t="s">
        <v>690</v>
      </c>
      <c r="C143" s="15" t="s">
        <v>14</v>
      </c>
      <c r="D143" s="15" t="s">
        <v>98</v>
      </c>
      <c r="E143" s="24" t="s">
        <v>144</v>
      </c>
      <c r="F143" s="15" t="s">
        <v>42</v>
      </c>
      <c r="G143" s="16" t="n">
        <f aca="false">1163-403</f>
        <v>760</v>
      </c>
    </row>
    <row r="144" customFormat="false" ht="15" hidden="false" customHeight="false" outlineLevel="0" collapsed="false">
      <c r="A144" s="19" t="s">
        <v>63</v>
      </c>
      <c r="B144" s="15" t="s">
        <v>690</v>
      </c>
      <c r="C144" s="15" t="s">
        <v>14</v>
      </c>
      <c r="D144" s="15" t="s">
        <v>98</v>
      </c>
      <c r="E144" s="24" t="s">
        <v>144</v>
      </c>
      <c r="F144" s="15" t="s">
        <v>64</v>
      </c>
      <c r="G144" s="16" t="n">
        <f aca="false">G145</f>
        <v>60</v>
      </c>
    </row>
    <row r="145" customFormat="false" ht="15" hidden="false" customHeight="false" outlineLevel="0" collapsed="false">
      <c r="A145" s="23" t="s">
        <v>65</v>
      </c>
      <c r="B145" s="15" t="s">
        <v>690</v>
      </c>
      <c r="C145" s="15" t="s">
        <v>14</v>
      </c>
      <c r="D145" s="15" t="s">
        <v>98</v>
      </c>
      <c r="E145" s="24" t="s">
        <v>144</v>
      </c>
      <c r="F145" s="15" t="s">
        <v>66</v>
      </c>
      <c r="G145" s="16" t="n">
        <v>60</v>
      </c>
    </row>
    <row r="146" customFormat="false" ht="60" hidden="false" customHeight="false" outlineLevel="0" collapsed="false">
      <c r="A146" s="17" t="s">
        <v>67</v>
      </c>
      <c r="B146" s="15" t="s">
        <v>690</v>
      </c>
      <c r="C146" s="15" t="s">
        <v>14</v>
      </c>
      <c r="D146" s="15" t="s">
        <v>98</v>
      </c>
      <c r="E146" s="18" t="s">
        <v>68</v>
      </c>
      <c r="F146" s="15"/>
      <c r="G146" s="16" t="n">
        <f aca="false">G147</f>
        <v>1723</v>
      </c>
    </row>
    <row r="147" customFormat="false" ht="15" hidden="false" customHeight="false" outlineLevel="0" collapsed="false">
      <c r="A147" s="17" t="s">
        <v>145</v>
      </c>
      <c r="B147" s="15" t="s">
        <v>690</v>
      </c>
      <c r="C147" s="15" t="s">
        <v>14</v>
      </c>
      <c r="D147" s="15" t="s">
        <v>98</v>
      </c>
      <c r="E147" s="18" t="s">
        <v>146</v>
      </c>
      <c r="F147" s="15"/>
      <c r="G147" s="16" t="n">
        <f aca="false">G148+G152</f>
        <v>1723</v>
      </c>
    </row>
    <row r="148" customFormat="false" ht="60" hidden="false" customHeight="false" outlineLevel="0" collapsed="false">
      <c r="A148" s="20" t="s">
        <v>147</v>
      </c>
      <c r="B148" s="15" t="s">
        <v>690</v>
      </c>
      <c r="C148" s="15" t="s">
        <v>14</v>
      </c>
      <c r="D148" s="15" t="s">
        <v>98</v>
      </c>
      <c r="E148" s="18" t="s">
        <v>148</v>
      </c>
      <c r="F148" s="22"/>
      <c r="G148" s="16" t="n">
        <f aca="false">G149</f>
        <v>3</v>
      </c>
    </row>
    <row r="149" customFormat="false" ht="45" hidden="false" customHeight="false" outlineLevel="0" collapsed="false">
      <c r="A149" s="17" t="s">
        <v>149</v>
      </c>
      <c r="B149" s="15" t="s">
        <v>690</v>
      </c>
      <c r="C149" s="15" t="s">
        <v>14</v>
      </c>
      <c r="D149" s="15" t="s">
        <v>98</v>
      </c>
      <c r="E149" s="18" t="s">
        <v>150</v>
      </c>
      <c r="F149" s="22"/>
      <c r="G149" s="16" t="n">
        <f aca="false">G150</f>
        <v>3</v>
      </c>
    </row>
    <row r="150" customFormat="false" ht="30" hidden="false" customHeight="false" outlineLevel="0" collapsed="false">
      <c r="A150" s="19" t="s">
        <v>39</v>
      </c>
      <c r="B150" s="15" t="s">
        <v>690</v>
      </c>
      <c r="C150" s="15" t="s">
        <v>14</v>
      </c>
      <c r="D150" s="15" t="s">
        <v>98</v>
      </c>
      <c r="E150" s="18" t="s">
        <v>150</v>
      </c>
      <c r="F150" s="15" t="n">
        <v>200</v>
      </c>
      <c r="G150" s="16" t="n">
        <f aca="false">G151</f>
        <v>3</v>
      </c>
    </row>
    <row r="151" customFormat="false" ht="45" hidden="false" customHeight="false" outlineLevel="0" collapsed="false">
      <c r="A151" s="19" t="s">
        <v>41</v>
      </c>
      <c r="B151" s="15" t="s">
        <v>690</v>
      </c>
      <c r="C151" s="15" t="s">
        <v>14</v>
      </c>
      <c r="D151" s="15" t="s">
        <v>98</v>
      </c>
      <c r="E151" s="18" t="s">
        <v>150</v>
      </c>
      <c r="F151" s="15" t="n">
        <v>240</v>
      </c>
      <c r="G151" s="16" t="n">
        <v>3</v>
      </c>
    </row>
    <row r="152" customFormat="false" ht="30" hidden="false" customHeight="false" outlineLevel="0" collapsed="false">
      <c r="A152" s="19" t="s">
        <v>151</v>
      </c>
      <c r="B152" s="15" t="s">
        <v>690</v>
      </c>
      <c r="C152" s="15" t="s">
        <v>14</v>
      </c>
      <c r="D152" s="15" t="s">
        <v>98</v>
      </c>
      <c r="E152" s="18" t="s">
        <v>152</v>
      </c>
      <c r="F152" s="15"/>
      <c r="G152" s="16" t="n">
        <f aca="false">G153</f>
        <v>1720</v>
      </c>
    </row>
    <row r="153" customFormat="false" ht="30" hidden="false" customHeight="false" outlineLevel="0" collapsed="false">
      <c r="A153" s="19" t="s">
        <v>153</v>
      </c>
      <c r="B153" s="15" t="s">
        <v>690</v>
      </c>
      <c r="C153" s="15" t="s">
        <v>14</v>
      </c>
      <c r="D153" s="15" t="s">
        <v>98</v>
      </c>
      <c r="E153" s="18" t="s">
        <v>154</v>
      </c>
      <c r="F153" s="15"/>
      <c r="G153" s="16" t="n">
        <f aca="false">G154</f>
        <v>1720</v>
      </c>
    </row>
    <row r="154" customFormat="false" ht="30" hidden="false" customHeight="false" outlineLevel="0" collapsed="false">
      <c r="A154" s="19" t="s">
        <v>39</v>
      </c>
      <c r="B154" s="15" t="s">
        <v>690</v>
      </c>
      <c r="C154" s="15" t="s">
        <v>14</v>
      </c>
      <c r="D154" s="15" t="s">
        <v>98</v>
      </c>
      <c r="E154" s="18" t="s">
        <v>154</v>
      </c>
      <c r="F154" s="15" t="s">
        <v>40</v>
      </c>
      <c r="G154" s="16" t="n">
        <f aca="false">G155</f>
        <v>1720</v>
      </c>
    </row>
    <row r="155" customFormat="false" ht="45" hidden="false" customHeight="false" outlineLevel="0" collapsed="false">
      <c r="A155" s="19" t="s">
        <v>41</v>
      </c>
      <c r="B155" s="15" t="s">
        <v>690</v>
      </c>
      <c r="C155" s="15" t="s">
        <v>14</v>
      </c>
      <c r="D155" s="15" t="s">
        <v>98</v>
      </c>
      <c r="E155" s="18" t="s">
        <v>154</v>
      </c>
      <c r="F155" s="15" t="s">
        <v>42</v>
      </c>
      <c r="G155" s="16" t="n">
        <v>1720</v>
      </c>
    </row>
    <row r="156" customFormat="false" ht="30" hidden="false" customHeight="false" outlineLevel="0" collapsed="false">
      <c r="A156" s="17" t="s">
        <v>155</v>
      </c>
      <c r="B156" s="15" t="s">
        <v>690</v>
      </c>
      <c r="C156" s="15" t="s">
        <v>14</v>
      </c>
      <c r="D156" s="15" t="s">
        <v>98</v>
      </c>
      <c r="E156" s="18" t="s">
        <v>156</v>
      </c>
      <c r="F156" s="15"/>
      <c r="G156" s="16" t="n">
        <f aca="false">G157</f>
        <v>50469.8</v>
      </c>
    </row>
    <row r="157" customFormat="false" ht="90" hidden="false" customHeight="false" outlineLevel="0" collapsed="false">
      <c r="A157" s="17" t="s">
        <v>157</v>
      </c>
      <c r="B157" s="15" t="s">
        <v>690</v>
      </c>
      <c r="C157" s="15" t="s">
        <v>14</v>
      </c>
      <c r="D157" s="15" t="s">
        <v>98</v>
      </c>
      <c r="E157" s="18" t="s">
        <v>158</v>
      </c>
      <c r="F157" s="15"/>
      <c r="G157" s="16" t="n">
        <f aca="false">G158</f>
        <v>50469.8</v>
      </c>
    </row>
    <row r="158" customFormat="false" ht="60" hidden="false" customHeight="false" outlineLevel="0" collapsed="false">
      <c r="A158" s="17" t="s">
        <v>159</v>
      </c>
      <c r="B158" s="15" t="s">
        <v>690</v>
      </c>
      <c r="C158" s="15" t="s">
        <v>14</v>
      </c>
      <c r="D158" s="15" t="s">
        <v>98</v>
      </c>
      <c r="E158" s="18" t="s">
        <v>160</v>
      </c>
      <c r="F158" s="15"/>
      <c r="G158" s="16" t="n">
        <f aca="false">G159+G162</f>
        <v>50469.8</v>
      </c>
    </row>
    <row r="159" customFormat="false" ht="60" hidden="false" customHeight="false" outlineLevel="0" collapsed="false">
      <c r="A159" s="21" t="s">
        <v>161</v>
      </c>
      <c r="B159" s="15" t="s">
        <v>690</v>
      </c>
      <c r="C159" s="15" t="s">
        <v>14</v>
      </c>
      <c r="D159" s="15" t="s">
        <v>98</v>
      </c>
      <c r="E159" s="18" t="s">
        <v>162</v>
      </c>
      <c r="F159" s="22"/>
      <c r="G159" s="16" t="n">
        <f aca="false">G160</f>
        <v>49954.8</v>
      </c>
    </row>
    <row r="160" customFormat="false" ht="45" hidden="false" customHeight="false" outlineLevel="0" collapsed="false">
      <c r="A160" s="19" t="s">
        <v>163</v>
      </c>
      <c r="B160" s="15" t="s">
        <v>690</v>
      </c>
      <c r="C160" s="15" t="s">
        <v>14</v>
      </c>
      <c r="D160" s="15" t="s">
        <v>98</v>
      </c>
      <c r="E160" s="18" t="s">
        <v>162</v>
      </c>
      <c r="F160" s="15" t="s">
        <v>164</v>
      </c>
      <c r="G160" s="16" t="n">
        <f aca="false">G161</f>
        <v>49954.8</v>
      </c>
    </row>
    <row r="161" customFormat="false" ht="15" hidden="false" customHeight="false" outlineLevel="0" collapsed="false">
      <c r="A161" s="19" t="s">
        <v>165</v>
      </c>
      <c r="B161" s="15" t="s">
        <v>690</v>
      </c>
      <c r="C161" s="15" t="s">
        <v>14</v>
      </c>
      <c r="D161" s="15" t="s">
        <v>98</v>
      </c>
      <c r="E161" s="18" t="s">
        <v>162</v>
      </c>
      <c r="F161" s="15" t="s">
        <v>166</v>
      </c>
      <c r="G161" s="16" t="n">
        <v>49954.8</v>
      </c>
    </row>
    <row r="162" customFormat="false" ht="120" hidden="false" customHeight="false" outlineLevel="0" collapsed="false">
      <c r="A162" s="20" t="s">
        <v>167</v>
      </c>
      <c r="B162" s="15" t="s">
        <v>690</v>
      </c>
      <c r="C162" s="15" t="s">
        <v>14</v>
      </c>
      <c r="D162" s="15" t="s">
        <v>98</v>
      </c>
      <c r="E162" s="18" t="s">
        <v>168</v>
      </c>
      <c r="F162" s="15"/>
      <c r="G162" s="16" t="n">
        <f aca="false">G163</f>
        <v>515</v>
      </c>
    </row>
    <row r="163" customFormat="false" ht="45" hidden="false" customHeight="false" outlineLevel="0" collapsed="false">
      <c r="A163" s="19" t="s">
        <v>163</v>
      </c>
      <c r="B163" s="15" t="s">
        <v>690</v>
      </c>
      <c r="C163" s="15" t="s">
        <v>14</v>
      </c>
      <c r="D163" s="15" t="s">
        <v>98</v>
      </c>
      <c r="E163" s="18" t="s">
        <v>168</v>
      </c>
      <c r="F163" s="15" t="s">
        <v>164</v>
      </c>
      <c r="G163" s="16" t="n">
        <f aca="false">G164</f>
        <v>515</v>
      </c>
    </row>
    <row r="164" customFormat="false" ht="15" hidden="false" customHeight="false" outlineLevel="0" collapsed="false">
      <c r="A164" s="19" t="s">
        <v>165</v>
      </c>
      <c r="B164" s="15" t="s">
        <v>690</v>
      </c>
      <c r="C164" s="15" t="s">
        <v>14</v>
      </c>
      <c r="D164" s="15" t="s">
        <v>98</v>
      </c>
      <c r="E164" s="18" t="s">
        <v>168</v>
      </c>
      <c r="F164" s="15" t="s">
        <v>166</v>
      </c>
      <c r="G164" s="16" t="n">
        <f aca="false">509+6</f>
        <v>515</v>
      </c>
    </row>
    <row r="165" customFormat="false" ht="15" hidden="false" customHeight="false" outlineLevel="0" collapsed="false">
      <c r="A165" s="14" t="s">
        <v>169</v>
      </c>
      <c r="B165" s="15" t="s">
        <v>690</v>
      </c>
      <c r="C165" s="15" t="s">
        <v>16</v>
      </c>
      <c r="D165" s="15"/>
      <c r="E165" s="15"/>
      <c r="F165" s="15"/>
      <c r="G165" s="16" t="n">
        <f aca="false">G166+G175</f>
        <v>4524</v>
      </c>
    </row>
    <row r="166" customFormat="false" ht="15" hidden="false" customHeight="false" outlineLevel="0" collapsed="false">
      <c r="A166" s="14" t="s">
        <v>170</v>
      </c>
      <c r="B166" s="15" t="s">
        <v>690</v>
      </c>
      <c r="C166" s="15" t="s">
        <v>16</v>
      </c>
      <c r="D166" s="15" t="s">
        <v>30</v>
      </c>
      <c r="E166" s="15"/>
      <c r="F166" s="15"/>
      <c r="G166" s="16" t="n">
        <f aca="false">G167</f>
        <v>4324</v>
      </c>
    </row>
    <row r="167" customFormat="false" ht="60" hidden="false" customHeight="false" outlineLevel="0" collapsed="false">
      <c r="A167" s="17" t="s">
        <v>67</v>
      </c>
      <c r="B167" s="15" t="s">
        <v>690</v>
      </c>
      <c r="C167" s="15" t="s">
        <v>16</v>
      </c>
      <c r="D167" s="15" t="s">
        <v>30</v>
      </c>
      <c r="E167" s="18" t="s">
        <v>68</v>
      </c>
      <c r="F167" s="15"/>
      <c r="G167" s="16" t="n">
        <f aca="false">G168</f>
        <v>4324</v>
      </c>
    </row>
    <row r="168" customFormat="false" ht="15" hidden="false" customHeight="false" outlineLevel="0" collapsed="false">
      <c r="A168" s="17" t="s">
        <v>145</v>
      </c>
      <c r="B168" s="15" t="s">
        <v>690</v>
      </c>
      <c r="C168" s="15" t="s">
        <v>16</v>
      </c>
      <c r="D168" s="15" t="s">
        <v>30</v>
      </c>
      <c r="E168" s="18" t="s">
        <v>146</v>
      </c>
      <c r="F168" s="15"/>
      <c r="G168" s="16" t="n">
        <f aca="false">G169</f>
        <v>4324</v>
      </c>
    </row>
    <row r="169" customFormat="false" ht="45" hidden="false" customHeight="false" outlineLevel="0" collapsed="false">
      <c r="A169" s="20" t="s">
        <v>171</v>
      </c>
      <c r="B169" s="15" t="s">
        <v>690</v>
      </c>
      <c r="C169" s="15" t="s">
        <v>16</v>
      </c>
      <c r="D169" s="15" t="s">
        <v>30</v>
      </c>
      <c r="E169" s="18" t="s">
        <v>172</v>
      </c>
      <c r="F169" s="15"/>
      <c r="G169" s="16" t="n">
        <f aca="false">G170</f>
        <v>4324</v>
      </c>
    </row>
    <row r="170" customFormat="false" ht="45" hidden="false" customHeight="false" outlineLevel="0" collapsed="false">
      <c r="A170" s="17" t="s">
        <v>173</v>
      </c>
      <c r="B170" s="15" t="s">
        <v>690</v>
      </c>
      <c r="C170" s="15" t="s">
        <v>16</v>
      </c>
      <c r="D170" s="15" t="s">
        <v>30</v>
      </c>
      <c r="E170" s="18" t="s">
        <v>174</v>
      </c>
      <c r="F170" s="15"/>
      <c r="G170" s="16" t="n">
        <f aca="false">G171+G173</f>
        <v>4324</v>
      </c>
    </row>
    <row r="171" customFormat="false" ht="75" hidden="false" customHeight="false" outlineLevel="0" collapsed="false">
      <c r="A171" s="19" t="s">
        <v>25</v>
      </c>
      <c r="B171" s="15" t="s">
        <v>690</v>
      </c>
      <c r="C171" s="15" t="s">
        <v>16</v>
      </c>
      <c r="D171" s="15" t="s">
        <v>30</v>
      </c>
      <c r="E171" s="18" t="s">
        <v>174</v>
      </c>
      <c r="F171" s="15" t="s">
        <v>26</v>
      </c>
      <c r="G171" s="16" t="n">
        <f aca="false">G172</f>
        <v>4050.1</v>
      </c>
    </row>
    <row r="172" customFormat="false" ht="30" hidden="false" customHeight="false" outlineLevel="0" collapsed="false">
      <c r="A172" s="19" t="s">
        <v>27</v>
      </c>
      <c r="B172" s="15" t="s">
        <v>690</v>
      </c>
      <c r="C172" s="15" t="s">
        <v>16</v>
      </c>
      <c r="D172" s="15" t="s">
        <v>30</v>
      </c>
      <c r="E172" s="18" t="s">
        <v>174</v>
      </c>
      <c r="F172" s="15" t="s">
        <v>28</v>
      </c>
      <c r="G172" s="16" t="n">
        <v>4050.1</v>
      </c>
    </row>
    <row r="173" customFormat="false" ht="30" hidden="false" customHeight="false" outlineLevel="0" collapsed="false">
      <c r="A173" s="19" t="s">
        <v>39</v>
      </c>
      <c r="B173" s="15" t="s">
        <v>690</v>
      </c>
      <c r="C173" s="15" t="s">
        <v>16</v>
      </c>
      <c r="D173" s="15" t="s">
        <v>30</v>
      </c>
      <c r="E173" s="18" t="s">
        <v>174</v>
      </c>
      <c r="F173" s="15" t="s">
        <v>40</v>
      </c>
      <c r="G173" s="16" t="n">
        <f aca="false">G174</f>
        <v>273.9</v>
      </c>
    </row>
    <row r="174" customFormat="false" ht="45" hidden="false" customHeight="false" outlineLevel="0" collapsed="false">
      <c r="A174" s="19" t="s">
        <v>41</v>
      </c>
      <c r="B174" s="15" t="s">
        <v>690</v>
      </c>
      <c r="C174" s="15" t="s">
        <v>16</v>
      </c>
      <c r="D174" s="15" t="s">
        <v>30</v>
      </c>
      <c r="E174" s="18" t="s">
        <v>174</v>
      </c>
      <c r="F174" s="15" t="s">
        <v>42</v>
      </c>
      <c r="G174" s="16" t="n">
        <v>273.9</v>
      </c>
    </row>
    <row r="175" customFormat="false" ht="15" hidden="false" customHeight="false" outlineLevel="0" collapsed="false">
      <c r="A175" s="14" t="s">
        <v>175</v>
      </c>
      <c r="B175" s="15" t="s">
        <v>690</v>
      </c>
      <c r="C175" s="15" t="s">
        <v>16</v>
      </c>
      <c r="D175" s="15" t="s">
        <v>44</v>
      </c>
      <c r="E175" s="15"/>
      <c r="F175" s="15"/>
      <c r="G175" s="16" t="n">
        <f aca="false">G176</f>
        <v>200</v>
      </c>
    </row>
    <row r="176" customFormat="false" ht="30" hidden="false" customHeight="false" outlineLevel="0" collapsed="false">
      <c r="A176" s="17" t="s">
        <v>17</v>
      </c>
      <c r="B176" s="15" t="s">
        <v>690</v>
      </c>
      <c r="C176" s="15" t="s">
        <v>16</v>
      </c>
      <c r="D176" s="15" t="s">
        <v>44</v>
      </c>
      <c r="E176" s="18" t="s">
        <v>18</v>
      </c>
      <c r="F176" s="15"/>
      <c r="G176" s="16" t="n">
        <f aca="false">G177</f>
        <v>200</v>
      </c>
    </row>
    <row r="177" customFormat="false" ht="15" hidden="false" customHeight="false" outlineLevel="0" collapsed="false">
      <c r="A177" s="17" t="s">
        <v>19</v>
      </c>
      <c r="B177" s="15" t="s">
        <v>690</v>
      </c>
      <c r="C177" s="15" t="s">
        <v>16</v>
      </c>
      <c r="D177" s="15" t="s">
        <v>44</v>
      </c>
      <c r="E177" s="18" t="s">
        <v>20</v>
      </c>
      <c r="F177" s="15"/>
      <c r="G177" s="16" t="n">
        <f aca="false">G178</f>
        <v>200</v>
      </c>
    </row>
    <row r="178" customFormat="false" ht="30" hidden="false" customHeight="false" outlineLevel="0" collapsed="false">
      <c r="A178" s="20" t="s">
        <v>176</v>
      </c>
      <c r="B178" s="15" t="s">
        <v>690</v>
      </c>
      <c r="C178" s="15" t="s">
        <v>16</v>
      </c>
      <c r="D178" s="15" t="s">
        <v>44</v>
      </c>
      <c r="E178" s="24" t="s">
        <v>177</v>
      </c>
      <c r="F178" s="15"/>
      <c r="G178" s="16" t="n">
        <f aca="false">G179</f>
        <v>200</v>
      </c>
    </row>
    <row r="179" customFormat="false" ht="30" hidden="false" customHeight="false" outlineLevel="0" collapsed="false">
      <c r="A179" s="19" t="s">
        <v>39</v>
      </c>
      <c r="B179" s="15" t="s">
        <v>690</v>
      </c>
      <c r="C179" s="15" t="s">
        <v>16</v>
      </c>
      <c r="D179" s="15" t="s">
        <v>44</v>
      </c>
      <c r="E179" s="24" t="s">
        <v>177</v>
      </c>
      <c r="F179" s="15" t="s">
        <v>40</v>
      </c>
      <c r="G179" s="16" t="n">
        <f aca="false">G180</f>
        <v>200</v>
      </c>
    </row>
    <row r="180" customFormat="false" ht="45" hidden="false" customHeight="false" outlineLevel="0" collapsed="false">
      <c r="A180" s="19" t="s">
        <v>41</v>
      </c>
      <c r="B180" s="15" t="s">
        <v>690</v>
      </c>
      <c r="C180" s="15" t="s">
        <v>16</v>
      </c>
      <c r="D180" s="15" t="s">
        <v>44</v>
      </c>
      <c r="E180" s="24" t="s">
        <v>177</v>
      </c>
      <c r="F180" s="15" t="s">
        <v>42</v>
      </c>
      <c r="G180" s="16" t="n">
        <v>200</v>
      </c>
    </row>
    <row r="181" customFormat="false" ht="30" hidden="false" customHeight="false" outlineLevel="0" collapsed="false">
      <c r="A181" s="19" t="s">
        <v>178</v>
      </c>
      <c r="B181" s="15" t="s">
        <v>690</v>
      </c>
      <c r="C181" s="15" t="s">
        <v>30</v>
      </c>
      <c r="D181" s="15"/>
      <c r="E181" s="15"/>
      <c r="F181" s="15"/>
      <c r="G181" s="16" t="n">
        <f aca="false">G182+G211</f>
        <v>56175.2</v>
      </c>
    </row>
    <row r="182" customFormat="false" ht="45" hidden="false" customHeight="false" outlineLevel="0" collapsed="false">
      <c r="A182" s="19" t="s">
        <v>179</v>
      </c>
      <c r="B182" s="15" t="s">
        <v>690</v>
      </c>
      <c r="C182" s="15" t="s">
        <v>30</v>
      </c>
      <c r="D182" s="15" t="s">
        <v>180</v>
      </c>
      <c r="E182" s="15"/>
      <c r="F182" s="15"/>
      <c r="G182" s="16" t="n">
        <f aca="false">G183</f>
        <v>35360.2</v>
      </c>
    </row>
    <row r="183" customFormat="false" ht="45" hidden="false" customHeight="false" outlineLevel="0" collapsed="false">
      <c r="A183" s="17" t="s">
        <v>115</v>
      </c>
      <c r="B183" s="15" t="s">
        <v>690</v>
      </c>
      <c r="C183" s="15" t="s">
        <v>30</v>
      </c>
      <c r="D183" s="15" t="s">
        <v>180</v>
      </c>
      <c r="E183" s="18" t="s">
        <v>116</v>
      </c>
      <c r="F183" s="15"/>
      <c r="G183" s="16" t="n">
        <f aca="false">G184+G192+G197+G206</f>
        <v>35360.2</v>
      </c>
    </row>
    <row r="184" customFormat="false" ht="45" hidden="false" customHeight="false" outlineLevel="0" collapsed="false">
      <c r="A184" s="17" t="s">
        <v>181</v>
      </c>
      <c r="B184" s="15" t="s">
        <v>690</v>
      </c>
      <c r="C184" s="15" t="s">
        <v>30</v>
      </c>
      <c r="D184" s="15" t="s">
        <v>180</v>
      </c>
      <c r="E184" s="18" t="s">
        <v>182</v>
      </c>
      <c r="F184" s="15"/>
      <c r="G184" s="16" t="n">
        <f aca="false">G185</f>
        <v>2618.6</v>
      </c>
    </row>
    <row r="185" customFormat="false" ht="60" hidden="false" customHeight="false" outlineLevel="0" collapsed="false">
      <c r="A185" s="21" t="s">
        <v>183</v>
      </c>
      <c r="B185" s="15" t="s">
        <v>690</v>
      </c>
      <c r="C185" s="15" t="s">
        <v>30</v>
      </c>
      <c r="D185" s="15" t="s">
        <v>180</v>
      </c>
      <c r="E185" s="18" t="s">
        <v>184</v>
      </c>
      <c r="F185" s="15"/>
      <c r="G185" s="16" t="n">
        <f aca="false">G189+G186</f>
        <v>2618.6</v>
      </c>
    </row>
    <row r="186" customFormat="false" ht="45" hidden="false" customHeight="false" outlineLevel="0" collapsed="false">
      <c r="A186" s="21" t="s">
        <v>185</v>
      </c>
      <c r="B186" s="15" t="s">
        <v>690</v>
      </c>
      <c r="C186" s="15" t="s">
        <v>30</v>
      </c>
      <c r="D186" s="15" t="s">
        <v>180</v>
      </c>
      <c r="E186" s="18" t="s">
        <v>186</v>
      </c>
      <c r="F186" s="15"/>
      <c r="G186" s="16" t="n">
        <f aca="false">G187</f>
        <v>1692</v>
      </c>
    </row>
    <row r="187" customFormat="false" ht="30" hidden="false" customHeight="false" outlineLevel="0" collapsed="false">
      <c r="A187" s="19" t="s">
        <v>39</v>
      </c>
      <c r="B187" s="15" t="s">
        <v>690</v>
      </c>
      <c r="C187" s="15" t="s">
        <v>30</v>
      </c>
      <c r="D187" s="15" t="s">
        <v>180</v>
      </c>
      <c r="E187" s="18" t="s">
        <v>186</v>
      </c>
      <c r="F187" s="15" t="s">
        <v>40</v>
      </c>
      <c r="G187" s="16" t="n">
        <f aca="false">G188</f>
        <v>1692</v>
      </c>
    </row>
    <row r="188" customFormat="false" ht="45" hidden="false" customHeight="false" outlineLevel="0" collapsed="false">
      <c r="A188" s="19" t="s">
        <v>41</v>
      </c>
      <c r="B188" s="15" t="s">
        <v>690</v>
      </c>
      <c r="C188" s="15" t="s">
        <v>30</v>
      </c>
      <c r="D188" s="15" t="s">
        <v>180</v>
      </c>
      <c r="E188" s="18" t="s">
        <v>186</v>
      </c>
      <c r="F188" s="15" t="s">
        <v>42</v>
      </c>
      <c r="G188" s="16" t="n">
        <f aca="false">435+1805+138-686</f>
        <v>1692</v>
      </c>
    </row>
    <row r="189" customFormat="false" ht="30" hidden="false" customHeight="false" outlineLevel="0" collapsed="false">
      <c r="A189" s="28" t="s">
        <v>187</v>
      </c>
      <c r="B189" s="15" t="s">
        <v>690</v>
      </c>
      <c r="C189" s="15" t="s">
        <v>30</v>
      </c>
      <c r="D189" s="15" t="s">
        <v>180</v>
      </c>
      <c r="E189" s="18" t="s">
        <v>188</v>
      </c>
      <c r="F189" s="15"/>
      <c r="G189" s="16" t="n">
        <f aca="false">G190</f>
        <v>926.6</v>
      </c>
    </row>
    <row r="190" customFormat="false" ht="30" hidden="false" customHeight="false" outlineLevel="0" collapsed="false">
      <c r="A190" s="19" t="s">
        <v>39</v>
      </c>
      <c r="B190" s="15" t="s">
        <v>690</v>
      </c>
      <c r="C190" s="15" t="s">
        <v>30</v>
      </c>
      <c r="D190" s="15" t="s">
        <v>180</v>
      </c>
      <c r="E190" s="18" t="s">
        <v>188</v>
      </c>
      <c r="F190" s="15" t="s">
        <v>40</v>
      </c>
      <c r="G190" s="16" t="n">
        <f aca="false">G191</f>
        <v>926.6</v>
      </c>
    </row>
    <row r="191" customFormat="false" ht="45" hidden="false" customHeight="false" outlineLevel="0" collapsed="false">
      <c r="A191" s="19" t="s">
        <v>41</v>
      </c>
      <c r="B191" s="15" t="s">
        <v>690</v>
      </c>
      <c r="C191" s="15" t="s">
        <v>30</v>
      </c>
      <c r="D191" s="15" t="s">
        <v>180</v>
      </c>
      <c r="E191" s="18" t="s">
        <v>188</v>
      </c>
      <c r="F191" s="15" t="s">
        <v>42</v>
      </c>
      <c r="G191" s="16" t="n">
        <v>926.6</v>
      </c>
    </row>
    <row r="192" customFormat="false" ht="45" hidden="false" customHeight="false" outlineLevel="0" collapsed="false">
      <c r="A192" s="17" t="s">
        <v>189</v>
      </c>
      <c r="B192" s="15" t="s">
        <v>690</v>
      </c>
      <c r="C192" s="15" t="s">
        <v>30</v>
      </c>
      <c r="D192" s="15" t="s">
        <v>180</v>
      </c>
      <c r="E192" s="18" t="s">
        <v>190</v>
      </c>
      <c r="F192" s="15"/>
      <c r="G192" s="16" t="n">
        <f aca="false">G193</f>
        <v>1676</v>
      </c>
    </row>
    <row r="193" customFormat="false" ht="120" hidden="false" customHeight="false" outlineLevel="0" collapsed="false">
      <c r="A193" s="29" t="s">
        <v>191</v>
      </c>
      <c r="B193" s="15" t="s">
        <v>690</v>
      </c>
      <c r="C193" s="15" t="s">
        <v>30</v>
      </c>
      <c r="D193" s="15" t="s">
        <v>180</v>
      </c>
      <c r="E193" s="18" t="s">
        <v>192</v>
      </c>
      <c r="F193" s="15"/>
      <c r="G193" s="16" t="n">
        <f aca="false">G194</f>
        <v>1676</v>
      </c>
    </row>
    <row r="194" customFormat="false" ht="45" hidden="false" customHeight="false" outlineLevel="0" collapsed="false">
      <c r="A194" s="21" t="s">
        <v>193</v>
      </c>
      <c r="B194" s="15" t="s">
        <v>690</v>
      </c>
      <c r="C194" s="15" t="s">
        <v>30</v>
      </c>
      <c r="D194" s="15" t="s">
        <v>180</v>
      </c>
      <c r="E194" s="18" t="s">
        <v>194</v>
      </c>
      <c r="F194" s="15"/>
      <c r="G194" s="16" t="n">
        <f aca="false">G195</f>
        <v>1676</v>
      </c>
    </row>
    <row r="195" customFormat="false" ht="30" hidden="false" customHeight="false" outlineLevel="0" collapsed="false">
      <c r="A195" s="19" t="s">
        <v>39</v>
      </c>
      <c r="B195" s="15" t="s">
        <v>690</v>
      </c>
      <c r="C195" s="15" t="s">
        <v>30</v>
      </c>
      <c r="D195" s="15" t="s">
        <v>180</v>
      </c>
      <c r="E195" s="18" t="s">
        <v>194</v>
      </c>
      <c r="F195" s="15" t="s">
        <v>40</v>
      </c>
      <c r="G195" s="16" t="n">
        <f aca="false">G196</f>
        <v>1676</v>
      </c>
    </row>
    <row r="196" customFormat="false" ht="45" hidden="false" customHeight="false" outlineLevel="0" collapsed="false">
      <c r="A196" s="19" t="s">
        <v>41</v>
      </c>
      <c r="B196" s="15" t="s">
        <v>690</v>
      </c>
      <c r="C196" s="15" t="s">
        <v>30</v>
      </c>
      <c r="D196" s="15" t="s">
        <v>180</v>
      </c>
      <c r="E196" s="18" t="s">
        <v>194</v>
      </c>
      <c r="F196" s="15" t="s">
        <v>42</v>
      </c>
      <c r="G196" s="16" t="n">
        <v>1676</v>
      </c>
    </row>
    <row r="197" customFormat="false" ht="30" hidden="false" customHeight="false" outlineLevel="0" collapsed="false">
      <c r="A197" s="17" t="s">
        <v>195</v>
      </c>
      <c r="B197" s="15" t="s">
        <v>690</v>
      </c>
      <c r="C197" s="15" t="s">
        <v>30</v>
      </c>
      <c r="D197" s="15" t="s">
        <v>180</v>
      </c>
      <c r="E197" s="18" t="s">
        <v>196</v>
      </c>
      <c r="F197" s="15"/>
      <c r="G197" s="16" t="n">
        <f aca="false">G198+G202</f>
        <v>178</v>
      </c>
    </row>
    <row r="198" customFormat="false" ht="75" hidden="false" customHeight="false" outlineLevel="0" collapsed="false">
      <c r="A198" s="21" t="s">
        <v>197</v>
      </c>
      <c r="B198" s="15" t="s">
        <v>690</v>
      </c>
      <c r="C198" s="15" t="s">
        <v>30</v>
      </c>
      <c r="D198" s="15" t="s">
        <v>180</v>
      </c>
      <c r="E198" s="18" t="s">
        <v>198</v>
      </c>
      <c r="F198" s="15"/>
      <c r="G198" s="16" t="n">
        <f aca="false">G199</f>
        <v>44</v>
      </c>
    </row>
    <row r="199" customFormat="false" ht="45" hidden="false" customHeight="false" outlineLevel="0" collapsed="false">
      <c r="A199" s="21" t="s">
        <v>199</v>
      </c>
      <c r="B199" s="15" t="s">
        <v>690</v>
      </c>
      <c r="C199" s="15" t="s">
        <v>30</v>
      </c>
      <c r="D199" s="15" t="s">
        <v>180</v>
      </c>
      <c r="E199" s="18" t="s">
        <v>200</v>
      </c>
      <c r="F199" s="15"/>
      <c r="G199" s="16" t="n">
        <f aca="false">G200</f>
        <v>44</v>
      </c>
    </row>
    <row r="200" customFormat="false" ht="30" hidden="false" customHeight="false" outlineLevel="0" collapsed="false">
      <c r="A200" s="19" t="s">
        <v>39</v>
      </c>
      <c r="B200" s="15" t="s">
        <v>690</v>
      </c>
      <c r="C200" s="15" t="s">
        <v>30</v>
      </c>
      <c r="D200" s="15" t="s">
        <v>180</v>
      </c>
      <c r="E200" s="18" t="s">
        <v>200</v>
      </c>
      <c r="F200" s="15" t="s">
        <v>40</v>
      </c>
      <c r="G200" s="16" t="n">
        <f aca="false">G201</f>
        <v>44</v>
      </c>
    </row>
    <row r="201" customFormat="false" ht="45" hidden="false" customHeight="false" outlineLevel="0" collapsed="false">
      <c r="A201" s="19" t="s">
        <v>41</v>
      </c>
      <c r="B201" s="15" t="s">
        <v>690</v>
      </c>
      <c r="C201" s="15" t="s">
        <v>30</v>
      </c>
      <c r="D201" s="15" t="s">
        <v>180</v>
      </c>
      <c r="E201" s="18" t="s">
        <v>200</v>
      </c>
      <c r="F201" s="15" t="s">
        <v>42</v>
      </c>
      <c r="G201" s="16" t="n">
        <v>44</v>
      </c>
    </row>
    <row r="202" customFormat="false" ht="60" hidden="false" customHeight="false" outlineLevel="0" collapsed="false">
      <c r="A202" s="29" t="s">
        <v>201</v>
      </c>
      <c r="B202" s="15" t="s">
        <v>690</v>
      </c>
      <c r="C202" s="15" t="s">
        <v>30</v>
      </c>
      <c r="D202" s="15" t="s">
        <v>180</v>
      </c>
      <c r="E202" s="18" t="s">
        <v>202</v>
      </c>
      <c r="F202" s="15"/>
      <c r="G202" s="16" t="n">
        <f aca="false">G203</f>
        <v>134</v>
      </c>
    </row>
    <row r="203" customFormat="false" ht="30" hidden="false" customHeight="false" outlineLevel="0" collapsed="false">
      <c r="A203" s="30" t="s">
        <v>203</v>
      </c>
      <c r="B203" s="15" t="s">
        <v>690</v>
      </c>
      <c r="C203" s="15" t="s">
        <v>30</v>
      </c>
      <c r="D203" s="15" t="s">
        <v>180</v>
      </c>
      <c r="E203" s="18" t="s">
        <v>204</v>
      </c>
      <c r="F203" s="15"/>
      <c r="G203" s="16" t="n">
        <f aca="false">G204</f>
        <v>134</v>
      </c>
    </row>
    <row r="204" customFormat="false" ht="30" hidden="false" customHeight="false" outlineLevel="0" collapsed="false">
      <c r="A204" s="19" t="s">
        <v>39</v>
      </c>
      <c r="B204" s="15" t="s">
        <v>690</v>
      </c>
      <c r="C204" s="15" t="s">
        <v>30</v>
      </c>
      <c r="D204" s="15" t="s">
        <v>180</v>
      </c>
      <c r="E204" s="18" t="s">
        <v>204</v>
      </c>
      <c r="F204" s="15" t="s">
        <v>40</v>
      </c>
      <c r="G204" s="16" t="n">
        <f aca="false">G205</f>
        <v>134</v>
      </c>
    </row>
    <row r="205" customFormat="false" ht="45" hidden="false" customHeight="false" outlineLevel="0" collapsed="false">
      <c r="A205" s="19" t="s">
        <v>41</v>
      </c>
      <c r="B205" s="15" t="s">
        <v>690</v>
      </c>
      <c r="C205" s="15" t="s">
        <v>30</v>
      </c>
      <c r="D205" s="15" t="s">
        <v>180</v>
      </c>
      <c r="E205" s="18" t="s">
        <v>204</v>
      </c>
      <c r="F205" s="15" t="s">
        <v>42</v>
      </c>
      <c r="G205" s="16" t="n">
        <v>134</v>
      </c>
    </row>
    <row r="206" customFormat="false" ht="15" hidden="false" customHeight="false" outlineLevel="0" collapsed="false">
      <c r="A206" s="21" t="s">
        <v>145</v>
      </c>
      <c r="B206" s="15" t="s">
        <v>690</v>
      </c>
      <c r="C206" s="15" t="s">
        <v>30</v>
      </c>
      <c r="D206" s="15" t="s">
        <v>180</v>
      </c>
      <c r="E206" s="18" t="s">
        <v>205</v>
      </c>
      <c r="F206" s="15"/>
      <c r="G206" s="16" t="n">
        <f aca="false">G207</f>
        <v>30887.6</v>
      </c>
    </row>
    <row r="207" customFormat="false" ht="45" hidden="false" customHeight="false" outlineLevel="0" collapsed="false">
      <c r="A207" s="21" t="s">
        <v>21</v>
      </c>
      <c r="B207" s="15" t="s">
        <v>690</v>
      </c>
      <c r="C207" s="15" t="s">
        <v>30</v>
      </c>
      <c r="D207" s="15" t="s">
        <v>180</v>
      </c>
      <c r="E207" s="18" t="s">
        <v>206</v>
      </c>
      <c r="F207" s="15"/>
      <c r="G207" s="16" t="n">
        <f aca="false">G208</f>
        <v>30887.6</v>
      </c>
    </row>
    <row r="208" customFormat="false" ht="30" hidden="false" customHeight="false" outlineLevel="0" collapsed="false">
      <c r="A208" s="31" t="s">
        <v>207</v>
      </c>
      <c r="B208" s="15" t="s">
        <v>690</v>
      </c>
      <c r="C208" s="15" t="s">
        <v>30</v>
      </c>
      <c r="D208" s="15" t="s">
        <v>180</v>
      </c>
      <c r="E208" s="18" t="s">
        <v>208</v>
      </c>
      <c r="F208" s="15"/>
      <c r="G208" s="16" t="n">
        <f aca="false">G209</f>
        <v>30887.6</v>
      </c>
    </row>
    <row r="209" customFormat="false" ht="75" hidden="false" customHeight="false" outlineLevel="0" collapsed="false">
      <c r="A209" s="19" t="s">
        <v>25</v>
      </c>
      <c r="B209" s="15" t="s">
        <v>690</v>
      </c>
      <c r="C209" s="15" t="s">
        <v>30</v>
      </c>
      <c r="D209" s="15" t="s">
        <v>180</v>
      </c>
      <c r="E209" s="18" t="s">
        <v>208</v>
      </c>
      <c r="F209" s="15" t="s">
        <v>26</v>
      </c>
      <c r="G209" s="16" t="n">
        <f aca="false">G210</f>
        <v>30887.6</v>
      </c>
    </row>
    <row r="210" customFormat="false" ht="30" hidden="false" customHeight="false" outlineLevel="0" collapsed="false">
      <c r="A210" s="19" t="s">
        <v>209</v>
      </c>
      <c r="B210" s="15" t="s">
        <v>690</v>
      </c>
      <c r="C210" s="15" t="s">
        <v>30</v>
      </c>
      <c r="D210" s="15" t="s">
        <v>180</v>
      </c>
      <c r="E210" s="18" t="s">
        <v>208</v>
      </c>
      <c r="F210" s="15" t="s">
        <v>210</v>
      </c>
      <c r="G210" s="16" t="n">
        <f aca="false">32814.2-1000-926.6</f>
        <v>30887.6</v>
      </c>
    </row>
    <row r="211" customFormat="false" ht="30" hidden="false" customHeight="false" outlineLevel="0" collapsed="false">
      <c r="A211" s="14" t="s">
        <v>211</v>
      </c>
      <c r="B211" s="15" t="s">
        <v>690</v>
      </c>
      <c r="C211" s="15" t="s">
        <v>30</v>
      </c>
      <c r="D211" s="15" t="s">
        <v>212</v>
      </c>
      <c r="E211" s="15"/>
      <c r="F211" s="15"/>
      <c r="G211" s="16" t="n">
        <f aca="false">G212</f>
        <v>20815</v>
      </c>
    </row>
    <row r="212" customFormat="false" ht="45" hidden="false" customHeight="false" outlineLevel="0" collapsed="false">
      <c r="A212" s="17" t="s">
        <v>115</v>
      </c>
      <c r="B212" s="15" t="s">
        <v>690</v>
      </c>
      <c r="C212" s="15" t="s">
        <v>30</v>
      </c>
      <c r="D212" s="15" t="s">
        <v>212</v>
      </c>
      <c r="E212" s="18" t="s">
        <v>116</v>
      </c>
      <c r="F212" s="15"/>
      <c r="G212" s="16" t="n">
        <f aca="false">G213+G240+G245+G250</f>
        <v>20815</v>
      </c>
    </row>
    <row r="213" customFormat="false" ht="30" hidden="false" customHeight="false" outlineLevel="0" collapsed="false">
      <c r="A213" s="17" t="s">
        <v>117</v>
      </c>
      <c r="B213" s="15" t="s">
        <v>690</v>
      </c>
      <c r="C213" s="15" t="s">
        <v>30</v>
      </c>
      <c r="D213" s="15" t="s">
        <v>212</v>
      </c>
      <c r="E213" s="18" t="s">
        <v>118</v>
      </c>
      <c r="F213" s="15"/>
      <c r="G213" s="16" t="n">
        <f aca="false">G214+G224+G228+G232+G236</f>
        <v>12718.8</v>
      </c>
    </row>
    <row r="214" customFormat="false" ht="75" hidden="false" customHeight="false" outlineLevel="0" collapsed="false">
      <c r="A214" s="21" t="s">
        <v>213</v>
      </c>
      <c r="B214" s="15" t="s">
        <v>690</v>
      </c>
      <c r="C214" s="15" t="s">
        <v>30</v>
      </c>
      <c r="D214" s="15" t="s">
        <v>212</v>
      </c>
      <c r="E214" s="18" t="s">
        <v>120</v>
      </c>
      <c r="F214" s="15"/>
      <c r="G214" s="16" t="n">
        <f aca="false">G215+G218+G221</f>
        <v>5378.8</v>
      </c>
    </row>
    <row r="215" customFormat="false" ht="90" hidden="false" customHeight="false" outlineLevel="0" collapsed="false">
      <c r="A215" s="17" t="s">
        <v>214</v>
      </c>
      <c r="B215" s="15" t="s">
        <v>690</v>
      </c>
      <c r="C215" s="15" t="s">
        <v>30</v>
      </c>
      <c r="D215" s="15" t="s">
        <v>212</v>
      </c>
      <c r="E215" s="18" t="s">
        <v>215</v>
      </c>
      <c r="F215" s="15"/>
      <c r="G215" s="16" t="n">
        <f aca="false">G216</f>
        <v>3000</v>
      </c>
    </row>
    <row r="216" customFormat="false" ht="30" hidden="false" customHeight="false" outlineLevel="0" collapsed="false">
      <c r="A216" s="19" t="s">
        <v>39</v>
      </c>
      <c r="B216" s="15" t="s">
        <v>690</v>
      </c>
      <c r="C216" s="15" t="s">
        <v>30</v>
      </c>
      <c r="D216" s="15" t="s">
        <v>212</v>
      </c>
      <c r="E216" s="18" t="s">
        <v>215</v>
      </c>
      <c r="F216" s="15" t="s">
        <v>40</v>
      </c>
      <c r="G216" s="16" t="n">
        <f aca="false">G217</f>
        <v>3000</v>
      </c>
    </row>
    <row r="217" customFormat="false" ht="45" hidden="false" customHeight="false" outlineLevel="0" collapsed="false">
      <c r="A217" s="19" t="s">
        <v>41</v>
      </c>
      <c r="B217" s="15" t="s">
        <v>690</v>
      </c>
      <c r="C217" s="15" t="s">
        <v>30</v>
      </c>
      <c r="D217" s="15" t="s">
        <v>212</v>
      </c>
      <c r="E217" s="18" t="s">
        <v>215</v>
      </c>
      <c r="F217" s="15" t="s">
        <v>42</v>
      </c>
      <c r="G217" s="16" t="n">
        <f aca="false">10000-7000</f>
        <v>3000</v>
      </c>
    </row>
    <row r="218" customFormat="false" ht="45" hidden="false" customHeight="false" outlineLevel="0" collapsed="false">
      <c r="A218" s="19" t="s">
        <v>216</v>
      </c>
      <c r="B218" s="15" t="s">
        <v>690</v>
      </c>
      <c r="C218" s="15" t="s">
        <v>30</v>
      </c>
      <c r="D218" s="15" t="s">
        <v>212</v>
      </c>
      <c r="E218" s="18" t="s">
        <v>217</v>
      </c>
      <c r="F218" s="15"/>
      <c r="G218" s="16" t="n">
        <f aca="false">G219</f>
        <v>500</v>
      </c>
    </row>
    <row r="219" customFormat="false" ht="30" hidden="false" customHeight="false" outlineLevel="0" collapsed="false">
      <c r="A219" s="19" t="s">
        <v>39</v>
      </c>
      <c r="B219" s="15" t="s">
        <v>690</v>
      </c>
      <c r="C219" s="15" t="s">
        <v>30</v>
      </c>
      <c r="D219" s="15" t="s">
        <v>212</v>
      </c>
      <c r="E219" s="18" t="s">
        <v>217</v>
      </c>
      <c r="F219" s="15" t="s">
        <v>40</v>
      </c>
      <c r="G219" s="16" t="n">
        <f aca="false">G220</f>
        <v>500</v>
      </c>
    </row>
    <row r="220" customFormat="false" ht="45" hidden="false" customHeight="false" outlineLevel="0" collapsed="false">
      <c r="A220" s="19" t="s">
        <v>41</v>
      </c>
      <c r="B220" s="15" t="s">
        <v>690</v>
      </c>
      <c r="C220" s="15" t="s">
        <v>30</v>
      </c>
      <c r="D220" s="15" t="s">
        <v>212</v>
      </c>
      <c r="E220" s="18" t="s">
        <v>217</v>
      </c>
      <c r="F220" s="15" t="s">
        <v>42</v>
      </c>
      <c r="G220" s="16" t="n">
        <f aca="false">1000-500</f>
        <v>500</v>
      </c>
    </row>
    <row r="221" customFormat="false" ht="15" hidden="false" customHeight="false" outlineLevel="0" collapsed="false">
      <c r="A221" s="19" t="s">
        <v>121</v>
      </c>
      <c r="B221" s="15" t="s">
        <v>690</v>
      </c>
      <c r="C221" s="15" t="s">
        <v>30</v>
      </c>
      <c r="D221" s="15" t="s">
        <v>212</v>
      </c>
      <c r="E221" s="18" t="s">
        <v>122</v>
      </c>
      <c r="F221" s="15"/>
      <c r="G221" s="16" t="n">
        <f aca="false">G222</f>
        <v>1878.8</v>
      </c>
    </row>
    <row r="222" customFormat="false" ht="30" hidden="false" customHeight="false" outlineLevel="0" collapsed="false">
      <c r="A222" s="19" t="s">
        <v>39</v>
      </c>
      <c r="B222" s="15" t="s">
        <v>690</v>
      </c>
      <c r="C222" s="15" t="s">
        <v>30</v>
      </c>
      <c r="D222" s="15" t="s">
        <v>212</v>
      </c>
      <c r="E222" s="18" t="s">
        <v>122</v>
      </c>
      <c r="F222" s="15" t="s">
        <v>40</v>
      </c>
      <c r="G222" s="16" t="n">
        <f aca="false">G223</f>
        <v>1878.8</v>
      </c>
    </row>
    <row r="223" customFormat="false" ht="45" hidden="false" customHeight="false" outlineLevel="0" collapsed="false">
      <c r="A223" s="19" t="s">
        <v>41</v>
      </c>
      <c r="B223" s="15" t="s">
        <v>690</v>
      </c>
      <c r="C223" s="15" t="s">
        <v>30</v>
      </c>
      <c r="D223" s="15" t="s">
        <v>212</v>
      </c>
      <c r="E223" s="18" t="s">
        <v>122</v>
      </c>
      <c r="F223" s="15" t="s">
        <v>42</v>
      </c>
      <c r="G223" s="16" t="n">
        <v>1878.8</v>
      </c>
    </row>
    <row r="224" customFormat="false" ht="45" hidden="false" customHeight="false" outlineLevel="0" collapsed="false">
      <c r="A224" s="21" t="s">
        <v>218</v>
      </c>
      <c r="B224" s="15" t="s">
        <v>690</v>
      </c>
      <c r="C224" s="15" t="s">
        <v>30</v>
      </c>
      <c r="D224" s="15" t="s">
        <v>212</v>
      </c>
      <c r="E224" s="18" t="s">
        <v>219</v>
      </c>
      <c r="F224" s="15"/>
      <c r="G224" s="16" t="n">
        <f aca="false">G225</f>
        <v>110</v>
      </c>
    </row>
    <row r="225" customFormat="false" ht="60" hidden="false" customHeight="false" outlineLevel="0" collapsed="false">
      <c r="A225" s="32" t="s">
        <v>220</v>
      </c>
      <c r="B225" s="15" t="s">
        <v>690</v>
      </c>
      <c r="C225" s="15" t="s">
        <v>30</v>
      </c>
      <c r="D225" s="15" t="s">
        <v>212</v>
      </c>
      <c r="E225" s="18" t="s">
        <v>221</v>
      </c>
      <c r="F225" s="15"/>
      <c r="G225" s="16" t="n">
        <f aca="false">G226</f>
        <v>110</v>
      </c>
    </row>
    <row r="226" customFormat="false" ht="30" hidden="false" customHeight="false" outlineLevel="0" collapsed="false">
      <c r="A226" s="19" t="s">
        <v>39</v>
      </c>
      <c r="B226" s="15" t="s">
        <v>690</v>
      </c>
      <c r="C226" s="15" t="s">
        <v>30</v>
      </c>
      <c r="D226" s="15" t="s">
        <v>212</v>
      </c>
      <c r="E226" s="18" t="s">
        <v>221</v>
      </c>
      <c r="F226" s="15" t="s">
        <v>40</v>
      </c>
      <c r="G226" s="16" t="n">
        <f aca="false">G227</f>
        <v>110</v>
      </c>
    </row>
    <row r="227" customFormat="false" ht="45" hidden="false" customHeight="false" outlineLevel="0" collapsed="false">
      <c r="A227" s="19" t="s">
        <v>41</v>
      </c>
      <c r="B227" s="15" t="s">
        <v>690</v>
      </c>
      <c r="C227" s="15" t="s">
        <v>30</v>
      </c>
      <c r="D227" s="15" t="s">
        <v>212</v>
      </c>
      <c r="E227" s="18" t="s">
        <v>221</v>
      </c>
      <c r="F227" s="15" t="s">
        <v>42</v>
      </c>
      <c r="G227" s="16" t="n">
        <f aca="false">150-40</f>
        <v>110</v>
      </c>
    </row>
    <row r="228" customFormat="false" ht="90" hidden="false" customHeight="false" outlineLevel="0" collapsed="false">
      <c r="A228" s="29" t="s">
        <v>222</v>
      </c>
      <c r="B228" s="15" t="s">
        <v>690</v>
      </c>
      <c r="C228" s="15" t="s">
        <v>30</v>
      </c>
      <c r="D228" s="15" t="s">
        <v>212</v>
      </c>
      <c r="E228" s="18" t="s">
        <v>223</v>
      </c>
      <c r="F228" s="15"/>
      <c r="G228" s="16" t="n">
        <f aca="false">G229</f>
        <v>150</v>
      </c>
    </row>
    <row r="229" customFormat="false" ht="60" hidden="false" customHeight="false" outlineLevel="0" collapsed="false">
      <c r="A229" s="17" t="s">
        <v>224</v>
      </c>
      <c r="B229" s="15" t="s">
        <v>690</v>
      </c>
      <c r="C229" s="15" t="s">
        <v>30</v>
      </c>
      <c r="D229" s="15" t="s">
        <v>212</v>
      </c>
      <c r="E229" s="18" t="s">
        <v>225</v>
      </c>
      <c r="F229" s="15"/>
      <c r="G229" s="16" t="n">
        <f aca="false">G230</f>
        <v>150</v>
      </c>
    </row>
    <row r="230" customFormat="false" ht="30" hidden="false" customHeight="false" outlineLevel="0" collapsed="false">
      <c r="A230" s="19" t="s">
        <v>39</v>
      </c>
      <c r="B230" s="15" t="s">
        <v>690</v>
      </c>
      <c r="C230" s="15" t="s">
        <v>30</v>
      </c>
      <c r="D230" s="15" t="s">
        <v>212</v>
      </c>
      <c r="E230" s="18" t="s">
        <v>225</v>
      </c>
      <c r="F230" s="15" t="n">
        <v>200</v>
      </c>
      <c r="G230" s="16" t="n">
        <f aca="false">G231</f>
        <v>150</v>
      </c>
    </row>
    <row r="231" customFormat="false" ht="45" hidden="false" customHeight="false" outlineLevel="0" collapsed="false">
      <c r="A231" s="19" t="s">
        <v>41</v>
      </c>
      <c r="B231" s="15" t="s">
        <v>690</v>
      </c>
      <c r="C231" s="15" t="s">
        <v>30</v>
      </c>
      <c r="D231" s="15" t="s">
        <v>212</v>
      </c>
      <c r="E231" s="18" t="s">
        <v>225</v>
      </c>
      <c r="F231" s="15" t="n">
        <v>240</v>
      </c>
      <c r="G231" s="16" t="n">
        <v>150</v>
      </c>
    </row>
    <row r="232" customFormat="false" ht="60" hidden="false" customHeight="false" outlineLevel="0" collapsed="false">
      <c r="A232" s="21" t="s">
        <v>226</v>
      </c>
      <c r="B232" s="15" t="s">
        <v>690</v>
      </c>
      <c r="C232" s="15" t="s">
        <v>30</v>
      </c>
      <c r="D232" s="15" t="s">
        <v>212</v>
      </c>
      <c r="E232" s="18" t="s">
        <v>227</v>
      </c>
      <c r="F232" s="15"/>
      <c r="G232" s="16" t="n">
        <f aca="false">G233</f>
        <v>7030</v>
      </c>
    </row>
    <row r="233" customFormat="false" ht="30" hidden="false" customHeight="false" outlineLevel="0" collapsed="false">
      <c r="A233" s="17" t="s">
        <v>228</v>
      </c>
      <c r="B233" s="15" t="s">
        <v>690</v>
      </c>
      <c r="C233" s="15" t="s">
        <v>30</v>
      </c>
      <c r="D233" s="15" t="s">
        <v>212</v>
      </c>
      <c r="E233" s="18" t="s">
        <v>229</v>
      </c>
      <c r="F233" s="15"/>
      <c r="G233" s="16" t="n">
        <f aca="false">G234</f>
        <v>7030</v>
      </c>
    </row>
    <row r="234" customFormat="false" ht="30" hidden="false" customHeight="false" outlineLevel="0" collapsed="false">
      <c r="A234" s="19" t="s">
        <v>39</v>
      </c>
      <c r="B234" s="15" t="s">
        <v>690</v>
      </c>
      <c r="C234" s="15" t="s">
        <v>30</v>
      </c>
      <c r="D234" s="15" t="s">
        <v>212</v>
      </c>
      <c r="E234" s="18" t="s">
        <v>229</v>
      </c>
      <c r="F234" s="15" t="s">
        <v>40</v>
      </c>
      <c r="G234" s="16" t="n">
        <f aca="false">G235</f>
        <v>7030</v>
      </c>
    </row>
    <row r="235" customFormat="false" ht="45" hidden="false" customHeight="false" outlineLevel="0" collapsed="false">
      <c r="A235" s="19" t="s">
        <v>41</v>
      </c>
      <c r="B235" s="15" t="s">
        <v>690</v>
      </c>
      <c r="C235" s="15" t="s">
        <v>30</v>
      </c>
      <c r="D235" s="15" t="s">
        <v>212</v>
      </c>
      <c r="E235" s="18" t="s">
        <v>229</v>
      </c>
      <c r="F235" s="15" t="s">
        <v>42</v>
      </c>
      <c r="G235" s="16" t="n">
        <f aca="false">7600+300-870</f>
        <v>7030</v>
      </c>
    </row>
    <row r="236" customFormat="false" ht="135" hidden="false" customHeight="false" outlineLevel="0" collapsed="false">
      <c r="A236" s="21" t="s">
        <v>230</v>
      </c>
      <c r="B236" s="15" t="s">
        <v>690</v>
      </c>
      <c r="C236" s="15" t="s">
        <v>30</v>
      </c>
      <c r="D236" s="15" t="s">
        <v>212</v>
      </c>
      <c r="E236" s="18" t="s">
        <v>231</v>
      </c>
      <c r="F236" s="15"/>
      <c r="G236" s="16" t="n">
        <f aca="false">G237</f>
        <v>50</v>
      </c>
    </row>
    <row r="237" customFormat="false" ht="105" hidden="false" customHeight="false" outlineLevel="0" collapsed="false">
      <c r="A237" s="28" t="s">
        <v>232</v>
      </c>
      <c r="B237" s="15" t="s">
        <v>690</v>
      </c>
      <c r="C237" s="15" t="s">
        <v>30</v>
      </c>
      <c r="D237" s="15" t="s">
        <v>212</v>
      </c>
      <c r="E237" s="18" t="s">
        <v>233</v>
      </c>
      <c r="F237" s="15"/>
      <c r="G237" s="16" t="n">
        <f aca="false">G238</f>
        <v>50</v>
      </c>
    </row>
    <row r="238" customFormat="false" ht="30" hidden="false" customHeight="false" outlineLevel="0" collapsed="false">
      <c r="A238" s="19" t="s">
        <v>39</v>
      </c>
      <c r="B238" s="15" t="s">
        <v>690</v>
      </c>
      <c r="C238" s="15" t="s">
        <v>30</v>
      </c>
      <c r="D238" s="15" t="s">
        <v>212</v>
      </c>
      <c r="E238" s="18" t="s">
        <v>233</v>
      </c>
      <c r="F238" s="15" t="s">
        <v>40</v>
      </c>
      <c r="G238" s="16" t="n">
        <f aca="false">G239</f>
        <v>50</v>
      </c>
    </row>
    <row r="239" customFormat="false" ht="45" hidden="false" customHeight="false" outlineLevel="0" collapsed="false">
      <c r="A239" s="19" t="s">
        <v>41</v>
      </c>
      <c r="B239" s="15" t="s">
        <v>690</v>
      </c>
      <c r="C239" s="15" t="s">
        <v>30</v>
      </c>
      <c r="D239" s="15" t="s">
        <v>212</v>
      </c>
      <c r="E239" s="18" t="s">
        <v>233</v>
      </c>
      <c r="F239" s="15" t="s">
        <v>42</v>
      </c>
      <c r="G239" s="16" t="n">
        <f aca="false">100-50</f>
        <v>50</v>
      </c>
    </row>
    <row r="240" customFormat="false" ht="45" hidden="false" customHeight="false" outlineLevel="0" collapsed="false">
      <c r="A240" s="17" t="s">
        <v>181</v>
      </c>
      <c r="B240" s="15" t="s">
        <v>690</v>
      </c>
      <c r="C240" s="15" t="s">
        <v>30</v>
      </c>
      <c r="D240" s="15" t="s">
        <v>212</v>
      </c>
      <c r="E240" s="18" t="s">
        <v>182</v>
      </c>
      <c r="F240" s="15"/>
      <c r="G240" s="16" t="n">
        <f aca="false">G241</f>
        <v>711.6</v>
      </c>
    </row>
    <row r="241" customFormat="false" ht="60" hidden="false" customHeight="false" outlineLevel="0" collapsed="false">
      <c r="A241" s="28" t="s">
        <v>234</v>
      </c>
      <c r="B241" s="15" t="s">
        <v>690</v>
      </c>
      <c r="C241" s="15" t="s">
        <v>30</v>
      </c>
      <c r="D241" s="15" t="s">
        <v>212</v>
      </c>
      <c r="E241" s="33" t="s">
        <v>235</v>
      </c>
      <c r="F241" s="15"/>
      <c r="G241" s="16" t="n">
        <f aca="false">G242</f>
        <v>711.6</v>
      </c>
    </row>
    <row r="242" customFormat="false" ht="45" hidden="false" customHeight="false" outlineLevel="0" collapsed="false">
      <c r="A242" s="21" t="s">
        <v>236</v>
      </c>
      <c r="B242" s="15" t="s">
        <v>690</v>
      </c>
      <c r="C242" s="15" t="s">
        <v>30</v>
      </c>
      <c r="D242" s="15" t="s">
        <v>212</v>
      </c>
      <c r="E242" s="18" t="s">
        <v>237</v>
      </c>
      <c r="F242" s="15"/>
      <c r="G242" s="16" t="n">
        <f aca="false">G243</f>
        <v>711.6</v>
      </c>
    </row>
    <row r="243" customFormat="false" ht="30" hidden="false" customHeight="false" outlineLevel="0" collapsed="false">
      <c r="A243" s="19" t="s">
        <v>39</v>
      </c>
      <c r="B243" s="15" t="s">
        <v>690</v>
      </c>
      <c r="C243" s="15" t="s">
        <v>30</v>
      </c>
      <c r="D243" s="15" t="s">
        <v>212</v>
      </c>
      <c r="E243" s="18" t="s">
        <v>237</v>
      </c>
      <c r="F243" s="15" t="s">
        <v>40</v>
      </c>
      <c r="G243" s="16" t="n">
        <f aca="false">G244</f>
        <v>711.6</v>
      </c>
    </row>
    <row r="244" customFormat="false" ht="45" hidden="false" customHeight="false" outlineLevel="0" collapsed="false">
      <c r="A244" s="19" t="s">
        <v>41</v>
      </c>
      <c r="B244" s="15" t="s">
        <v>690</v>
      </c>
      <c r="C244" s="15" t="s">
        <v>30</v>
      </c>
      <c r="D244" s="15" t="s">
        <v>212</v>
      </c>
      <c r="E244" s="18" t="s">
        <v>237</v>
      </c>
      <c r="F244" s="15" t="s">
        <v>42</v>
      </c>
      <c r="G244" s="16" t="n">
        <v>711.6</v>
      </c>
    </row>
    <row r="245" customFormat="false" ht="30" hidden="false" customHeight="false" outlineLevel="0" collapsed="false">
      <c r="A245" s="17" t="s">
        <v>238</v>
      </c>
      <c r="B245" s="15" t="s">
        <v>690</v>
      </c>
      <c r="C245" s="15" t="s">
        <v>30</v>
      </c>
      <c r="D245" s="15" t="s">
        <v>212</v>
      </c>
      <c r="E245" s="18" t="s">
        <v>239</v>
      </c>
      <c r="F245" s="15"/>
      <c r="G245" s="16" t="n">
        <f aca="false">G246</f>
        <v>180</v>
      </c>
    </row>
    <row r="246" customFormat="false" ht="30" hidden="false" customHeight="false" outlineLevel="0" collapsed="false">
      <c r="A246" s="21" t="s">
        <v>240</v>
      </c>
      <c r="B246" s="15" t="s">
        <v>690</v>
      </c>
      <c r="C246" s="15" t="s">
        <v>30</v>
      </c>
      <c r="D246" s="15" t="s">
        <v>212</v>
      </c>
      <c r="E246" s="18" t="s">
        <v>241</v>
      </c>
      <c r="F246" s="15"/>
      <c r="G246" s="16" t="n">
        <f aca="false">G247</f>
        <v>180</v>
      </c>
    </row>
    <row r="247" customFormat="false" ht="30" hidden="false" customHeight="false" outlineLevel="0" collapsed="false">
      <c r="A247" s="25" t="s">
        <v>242</v>
      </c>
      <c r="B247" s="15" t="s">
        <v>690</v>
      </c>
      <c r="C247" s="15" t="s">
        <v>30</v>
      </c>
      <c r="D247" s="15" t="s">
        <v>212</v>
      </c>
      <c r="E247" s="18" t="s">
        <v>243</v>
      </c>
      <c r="F247" s="15"/>
      <c r="G247" s="16" t="n">
        <f aca="false">G248</f>
        <v>180</v>
      </c>
    </row>
    <row r="248" customFormat="false" ht="30" hidden="false" customHeight="false" outlineLevel="0" collapsed="false">
      <c r="A248" s="19" t="s">
        <v>39</v>
      </c>
      <c r="B248" s="15" t="s">
        <v>690</v>
      </c>
      <c r="C248" s="15" t="s">
        <v>30</v>
      </c>
      <c r="D248" s="15" t="s">
        <v>212</v>
      </c>
      <c r="E248" s="18" t="s">
        <v>243</v>
      </c>
      <c r="F248" s="15" t="s">
        <v>40</v>
      </c>
      <c r="G248" s="16" t="n">
        <f aca="false">G249</f>
        <v>180</v>
      </c>
    </row>
    <row r="249" customFormat="false" ht="45" hidden="false" customHeight="false" outlineLevel="0" collapsed="false">
      <c r="A249" s="19" t="s">
        <v>41</v>
      </c>
      <c r="B249" s="15" t="s">
        <v>690</v>
      </c>
      <c r="C249" s="15" t="s">
        <v>30</v>
      </c>
      <c r="D249" s="15" t="s">
        <v>212</v>
      </c>
      <c r="E249" s="18" t="s">
        <v>243</v>
      </c>
      <c r="F249" s="15" t="s">
        <v>42</v>
      </c>
      <c r="G249" s="16" t="n">
        <v>180</v>
      </c>
    </row>
    <row r="250" customFormat="false" ht="15" hidden="false" customHeight="false" outlineLevel="0" collapsed="false">
      <c r="A250" s="21" t="s">
        <v>145</v>
      </c>
      <c r="B250" s="15" t="s">
        <v>690</v>
      </c>
      <c r="C250" s="15" t="s">
        <v>30</v>
      </c>
      <c r="D250" s="15" t="s">
        <v>212</v>
      </c>
      <c r="E250" s="18" t="s">
        <v>205</v>
      </c>
      <c r="F250" s="15"/>
      <c r="G250" s="16" t="n">
        <f aca="false">G251</f>
        <v>7204.6</v>
      </c>
    </row>
    <row r="251" customFormat="false" ht="45" hidden="false" customHeight="false" outlineLevel="0" collapsed="false">
      <c r="A251" s="21" t="s">
        <v>21</v>
      </c>
      <c r="B251" s="15" t="s">
        <v>690</v>
      </c>
      <c r="C251" s="15" t="s">
        <v>30</v>
      </c>
      <c r="D251" s="15" t="s">
        <v>212</v>
      </c>
      <c r="E251" s="18" t="s">
        <v>206</v>
      </c>
      <c r="F251" s="15"/>
      <c r="G251" s="16" t="n">
        <f aca="false">G252</f>
        <v>7204.6</v>
      </c>
    </row>
    <row r="252" customFormat="false" ht="45" hidden="false" customHeight="false" outlineLevel="0" collapsed="false">
      <c r="A252" s="31" t="s">
        <v>244</v>
      </c>
      <c r="B252" s="15" t="s">
        <v>690</v>
      </c>
      <c r="C252" s="15" t="s">
        <v>30</v>
      </c>
      <c r="D252" s="15" t="s">
        <v>212</v>
      </c>
      <c r="E252" s="18" t="s">
        <v>245</v>
      </c>
      <c r="F252" s="15"/>
      <c r="G252" s="16" t="n">
        <f aca="false">G253</f>
        <v>7204.6</v>
      </c>
    </row>
    <row r="253" customFormat="false" ht="75" hidden="false" customHeight="false" outlineLevel="0" collapsed="false">
      <c r="A253" s="19" t="s">
        <v>25</v>
      </c>
      <c r="B253" s="15" t="s">
        <v>690</v>
      </c>
      <c r="C253" s="15" t="s">
        <v>30</v>
      </c>
      <c r="D253" s="15" t="s">
        <v>212</v>
      </c>
      <c r="E253" s="18" t="s">
        <v>245</v>
      </c>
      <c r="F253" s="15" t="s">
        <v>26</v>
      </c>
      <c r="G253" s="16" t="n">
        <f aca="false">G254</f>
        <v>7204.6</v>
      </c>
    </row>
    <row r="254" customFormat="false" ht="30" hidden="false" customHeight="false" outlineLevel="0" collapsed="false">
      <c r="A254" s="19" t="s">
        <v>209</v>
      </c>
      <c r="B254" s="15" t="s">
        <v>690</v>
      </c>
      <c r="C254" s="15" t="s">
        <v>30</v>
      </c>
      <c r="D254" s="15" t="s">
        <v>212</v>
      </c>
      <c r="E254" s="18" t="s">
        <v>245</v>
      </c>
      <c r="F254" s="15" t="s">
        <v>210</v>
      </c>
      <c r="G254" s="16" t="n">
        <f aca="false">7575.8-371.2</f>
        <v>7204.6</v>
      </c>
    </row>
    <row r="255" customFormat="false" ht="15" hidden="false" customHeight="false" outlineLevel="0" collapsed="false">
      <c r="A255" s="14" t="s">
        <v>246</v>
      </c>
      <c r="B255" s="15" t="s">
        <v>690</v>
      </c>
      <c r="C255" s="15" t="s">
        <v>44</v>
      </c>
      <c r="D255" s="15"/>
      <c r="E255" s="15"/>
      <c r="F255" s="15"/>
      <c r="G255" s="16" t="n">
        <f aca="false">G256+G270+G294+G314</f>
        <v>98684.4</v>
      </c>
    </row>
    <row r="256" customFormat="false" ht="15" hidden="false" customHeight="false" outlineLevel="0" collapsed="false">
      <c r="A256" s="14" t="s">
        <v>247</v>
      </c>
      <c r="B256" s="15" t="s">
        <v>690</v>
      </c>
      <c r="C256" s="15" t="s">
        <v>44</v>
      </c>
      <c r="D256" s="15" t="s">
        <v>248</v>
      </c>
      <c r="E256" s="15"/>
      <c r="F256" s="15"/>
      <c r="G256" s="16" t="n">
        <f aca="false">G257</f>
        <v>1165</v>
      </c>
    </row>
    <row r="257" customFormat="false" ht="30" hidden="false" customHeight="false" outlineLevel="0" collapsed="false">
      <c r="A257" s="17" t="s">
        <v>249</v>
      </c>
      <c r="B257" s="15" t="s">
        <v>690</v>
      </c>
      <c r="C257" s="15" t="s">
        <v>44</v>
      </c>
      <c r="D257" s="15" t="s">
        <v>248</v>
      </c>
      <c r="E257" s="18" t="s">
        <v>250</v>
      </c>
      <c r="F257" s="15"/>
      <c r="G257" s="16" t="n">
        <f aca="false">G263+G258</f>
        <v>1165</v>
      </c>
    </row>
    <row r="258" customFormat="false" ht="30" hidden="false" customHeight="false" outlineLevel="0" collapsed="false">
      <c r="A258" s="34" t="s">
        <v>251</v>
      </c>
      <c r="B258" s="15" t="s">
        <v>690</v>
      </c>
      <c r="C258" s="15" t="s">
        <v>44</v>
      </c>
      <c r="D258" s="15" t="s">
        <v>248</v>
      </c>
      <c r="E258" s="35" t="s">
        <v>252</v>
      </c>
      <c r="F258" s="15"/>
      <c r="G258" s="16" t="n">
        <f aca="false">G259</f>
        <v>250</v>
      </c>
    </row>
    <row r="259" customFormat="false" ht="75" hidden="false" customHeight="false" outlineLevel="0" collapsed="false">
      <c r="A259" s="34" t="s">
        <v>253</v>
      </c>
      <c r="B259" s="15" t="s">
        <v>690</v>
      </c>
      <c r="C259" s="15" t="s">
        <v>44</v>
      </c>
      <c r="D259" s="15" t="s">
        <v>248</v>
      </c>
      <c r="E259" s="35" t="s">
        <v>254</v>
      </c>
      <c r="F259" s="15"/>
      <c r="G259" s="16" t="n">
        <f aca="false">G260</f>
        <v>250</v>
      </c>
    </row>
    <row r="260" customFormat="false" ht="30" hidden="false" customHeight="false" outlineLevel="0" collapsed="false">
      <c r="A260" s="21" t="s">
        <v>255</v>
      </c>
      <c r="B260" s="15" t="s">
        <v>690</v>
      </c>
      <c r="C260" s="15" t="s">
        <v>44</v>
      </c>
      <c r="D260" s="15" t="s">
        <v>248</v>
      </c>
      <c r="E260" s="18" t="s">
        <v>256</v>
      </c>
      <c r="F260" s="15"/>
      <c r="G260" s="16" t="n">
        <f aca="false">G261</f>
        <v>250</v>
      </c>
    </row>
    <row r="261" customFormat="false" ht="30" hidden="false" customHeight="false" outlineLevel="0" collapsed="false">
      <c r="A261" s="19" t="s">
        <v>39</v>
      </c>
      <c r="B261" s="15" t="s">
        <v>690</v>
      </c>
      <c r="C261" s="15" t="s">
        <v>44</v>
      </c>
      <c r="D261" s="15" t="s">
        <v>248</v>
      </c>
      <c r="E261" s="18" t="s">
        <v>256</v>
      </c>
      <c r="F261" s="15" t="s">
        <v>40</v>
      </c>
      <c r="G261" s="16" t="n">
        <f aca="false">G262</f>
        <v>250</v>
      </c>
    </row>
    <row r="262" customFormat="false" ht="45" hidden="false" customHeight="false" outlineLevel="0" collapsed="false">
      <c r="A262" s="19" t="s">
        <v>41</v>
      </c>
      <c r="B262" s="15" t="s">
        <v>690</v>
      </c>
      <c r="C262" s="15" t="s">
        <v>44</v>
      </c>
      <c r="D262" s="15" t="s">
        <v>248</v>
      </c>
      <c r="E262" s="18" t="s">
        <v>256</v>
      </c>
      <c r="F262" s="15" t="s">
        <v>42</v>
      </c>
      <c r="G262" s="16" t="n">
        <f aca="false">40+210</f>
        <v>250</v>
      </c>
    </row>
    <row r="263" customFormat="false" ht="30" hidden="false" customHeight="false" outlineLevel="0" collapsed="false">
      <c r="A263" s="17" t="s">
        <v>257</v>
      </c>
      <c r="B263" s="15" t="s">
        <v>690</v>
      </c>
      <c r="C263" s="15" t="s">
        <v>44</v>
      </c>
      <c r="D263" s="15" t="s">
        <v>248</v>
      </c>
      <c r="E263" s="18" t="s">
        <v>258</v>
      </c>
      <c r="F263" s="15"/>
      <c r="G263" s="16" t="n">
        <f aca="false">G264</f>
        <v>915</v>
      </c>
    </row>
    <row r="264" customFormat="false" ht="75" hidden="false" customHeight="false" outlineLevel="0" collapsed="false">
      <c r="A264" s="17" t="s">
        <v>259</v>
      </c>
      <c r="B264" s="15" t="s">
        <v>690</v>
      </c>
      <c r="C264" s="15" t="s">
        <v>44</v>
      </c>
      <c r="D264" s="15" t="s">
        <v>248</v>
      </c>
      <c r="E264" s="18" t="s">
        <v>260</v>
      </c>
      <c r="F264" s="15"/>
      <c r="G264" s="16" t="n">
        <f aca="false">G265</f>
        <v>915</v>
      </c>
    </row>
    <row r="265" customFormat="false" ht="60" hidden="false" customHeight="false" outlineLevel="0" collapsed="false">
      <c r="A265" s="17" t="s">
        <v>261</v>
      </c>
      <c r="B265" s="15" t="s">
        <v>690</v>
      </c>
      <c r="C265" s="15" t="s">
        <v>44</v>
      </c>
      <c r="D265" s="15" t="s">
        <v>248</v>
      </c>
      <c r="E265" s="18" t="s">
        <v>262</v>
      </c>
      <c r="F265" s="15"/>
      <c r="G265" s="16" t="n">
        <f aca="false">G266+G268</f>
        <v>915</v>
      </c>
    </row>
    <row r="266" customFormat="false" ht="75" hidden="false" customHeight="false" outlineLevel="0" collapsed="false">
      <c r="A266" s="19" t="s">
        <v>25</v>
      </c>
      <c r="B266" s="15" t="s">
        <v>690</v>
      </c>
      <c r="C266" s="15" t="s">
        <v>44</v>
      </c>
      <c r="D266" s="15" t="s">
        <v>248</v>
      </c>
      <c r="E266" s="18" t="s">
        <v>262</v>
      </c>
      <c r="F266" s="15" t="s">
        <v>26</v>
      </c>
      <c r="G266" s="16" t="n">
        <f aca="false">G267</f>
        <v>245.1</v>
      </c>
    </row>
    <row r="267" customFormat="false" ht="30" hidden="false" customHeight="false" outlineLevel="0" collapsed="false">
      <c r="A267" s="19" t="s">
        <v>27</v>
      </c>
      <c r="B267" s="15" t="s">
        <v>690</v>
      </c>
      <c r="C267" s="15" t="s">
        <v>44</v>
      </c>
      <c r="D267" s="15" t="s">
        <v>248</v>
      </c>
      <c r="E267" s="18" t="s">
        <v>262</v>
      </c>
      <c r="F267" s="15" t="s">
        <v>28</v>
      </c>
      <c r="G267" s="16" t="n">
        <v>245.1</v>
      </c>
    </row>
    <row r="268" customFormat="false" ht="30" hidden="false" customHeight="false" outlineLevel="0" collapsed="false">
      <c r="A268" s="19" t="s">
        <v>39</v>
      </c>
      <c r="B268" s="15" t="s">
        <v>690</v>
      </c>
      <c r="C268" s="15" t="s">
        <v>44</v>
      </c>
      <c r="D268" s="15" t="s">
        <v>248</v>
      </c>
      <c r="E268" s="18" t="s">
        <v>262</v>
      </c>
      <c r="F268" s="15" t="s">
        <v>40</v>
      </c>
      <c r="G268" s="16" t="n">
        <f aca="false">G269</f>
        <v>669.9</v>
      </c>
    </row>
    <row r="269" customFormat="false" ht="45" hidden="false" customHeight="false" outlineLevel="0" collapsed="false">
      <c r="A269" s="19" t="s">
        <v>41</v>
      </c>
      <c r="B269" s="15" t="s">
        <v>690</v>
      </c>
      <c r="C269" s="15" t="s">
        <v>44</v>
      </c>
      <c r="D269" s="15" t="s">
        <v>248</v>
      </c>
      <c r="E269" s="18" t="s">
        <v>262</v>
      </c>
      <c r="F269" s="15" t="s">
        <v>42</v>
      </c>
      <c r="G269" s="16" t="n">
        <v>669.9</v>
      </c>
    </row>
    <row r="270" customFormat="false" ht="15" hidden="false" customHeight="false" outlineLevel="0" collapsed="false">
      <c r="A270" s="14" t="s">
        <v>263</v>
      </c>
      <c r="B270" s="15" t="s">
        <v>690</v>
      </c>
      <c r="C270" s="15" t="s">
        <v>44</v>
      </c>
      <c r="D270" s="15" t="s">
        <v>180</v>
      </c>
      <c r="E270" s="15"/>
      <c r="F270" s="15"/>
      <c r="G270" s="16" t="n">
        <f aca="false">G271+G283</f>
        <v>54524</v>
      </c>
    </row>
    <row r="271" customFormat="false" ht="45" hidden="false" customHeight="false" outlineLevel="0" collapsed="false">
      <c r="A271" s="17" t="s">
        <v>264</v>
      </c>
      <c r="B271" s="15" t="s">
        <v>690</v>
      </c>
      <c r="C271" s="15" t="s">
        <v>44</v>
      </c>
      <c r="D271" s="15" t="s">
        <v>180</v>
      </c>
      <c r="E271" s="18" t="s">
        <v>265</v>
      </c>
      <c r="F271" s="15"/>
      <c r="G271" s="16" t="n">
        <f aca="false">G272</f>
        <v>48024</v>
      </c>
    </row>
    <row r="272" customFormat="false" ht="15" hidden="false" customHeight="false" outlineLevel="0" collapsed="false">
      <c r="A272" s="17" t="s">
        <v>266</v>
      </c>
      <c r="B272" s="15" t="s">
        <v>690</v>
      </c>
      <c r="C272" s="15" t="s">
        <v>44</v>
      </c>
      <c r="D272" s="15" t="s">
        <v>180</v>
      </c>
      <c r="E272" s="18" t="s">
        <v>267</v>
      </c>
      <c r="F272" s="15"/>
      <c r="G272" s="16" t="n">
        <f aca="false">G273</f>
        <v>48024</v>
      </c>
    </row>
    <row r="273" customFormat="false" ht="45" hidden="false" customHeight="false" outlineLevel="0" collapsed="false">
      <c r="A273" s="21" t="s">
        <v>268</v>
      </c>
      <c r="B273" s="15" t="s">
        <v>690</v>
      </c>
      <c r="C273" s="15" t="s">
        <v>44</v>
      </c>
      <c r="D273" s="15" t="s">
        <v>180</v>
      </c>
      <c r="E273" s="18" t="s">
        <v>269</v>
      </c>
      <c r="F273" s="15"/>
      <c r="G273" s="16" t="n">
        <f aca="false">G274+G277+G280</f>
        <v>48024</v>
      </c>
    </row>
    <row r="274" customFormat="false" ht="45" hidden="false" customHeight="false" outlineLevel="0" collapsed="false">
      <c r="A274" s="20" t="s">
        <v>270</v>
      </c>
      <c r="B274" s="15" t="s">
        <v>690</v>
      </c>
      <c r="C274" s="15" t="s">
        <v>44</v>
      </c>
      <c r="D274" s="15" t="s">
        <v>180</v>
      </c>
      <c r="E274" s="18" t="s">
        <v>271</v>
      </c>
      <c r="F274" s="15"/>
      <c r="G274" s="16" t="n">
        <f aca="false">G275</f>
        <v>22865</v>
      </c>
    </row>
    <row r="275" customFormat="false" ht="45" hidden="false" customHeight="false" outlineLevel="0" collapsed="false">
      <c r="A275" s="19" t="s">
        <v>163</v>
      </c>
      <c r="B275" s="15" t="s">
        <v>690</v>
      </c>
      <c r="C275" s="15" t="s">
        <v>44</v>
      </c>
      <c r="D275" s="15" t="s">
        <v>180</v>
      </c>
      <c r="E275" s="18" t="s">
        <v>271</v>
      </c>
      <c r="F275" s="15" t="s">
        <v>164</v>
      </c>
      <c r="G275" s="16" t="n">
        <f aca="false">G276</f>
        <v>22865</v>
      </c>
    </row>
    <row r="276" customFormat="false" ht="15" hidden="false" customHeight="false" outlineLevel="0" collapsed="false">
      <c r="A276" s="19" t="s">
        <v>165</v>
      </c>
      <c r="B276" s="15" t="s">
        <v>690</v>
      </c>
      <c r="C276" s="15" t="s">
        <v>44</v>
      </c>
      <c r="D276" s="15" t="s">
        <v>180</v>
      </c>
      <c r="E276" s="18" t="s">
        <v>271</v>
      </c>
      <c r="F276" s="15" t="s">
        <v>166</v>
      </c>
      <c r="G276" s="16" t="n">
        <v>22865</v>
      </c>
    </row>
    <row r="277" customFormat="false" ht="30" hidden="false" customHeight="false" outlineLevel="0" collapsed="false">
      <c r="A277" s="20" t="s">
        <v>272</v>
      </c>
      <c r="B277" s="15" t="s">
        <v>690</v>
      </c>
      <c r="C277" s="15" t="s">
        <v>44</v>
      </c>
      <c r="D277" s="15" t="s">
        <v>180</v>
      </c>
      <c r="E277" s="18" t="s">
        <v>273</v>
      </c>
      <c r="F277" s="15"/>
      <c r="G277" s="16" t="n">
        <f aca="false">G278</f>
        <v>7220</v>
      </c>
    </row>
    <row r="278" customFormat="false" ht="45" hidden="false" customHeight="false" outlineLevel="0" collapsed="false">
      <c r="A278" s="19" t="s">
        <v>163</v>
      </c>
      <c r="B278" s="15" t="s">
        <v>690</v>
      </c>
      <c r="C278" s="15" t="s">
        <v>44</v>
      </c>
      <c r="D278" s="15" t="s">
        <v>180</v>
      </c>
      <c r="E278" s="18" t="s">
        <v>273</v>
      </c>
      <c r="F278" s="15" t="s">
        <v>164</v>
      </c>
      <c r="G278" s="16" t="n">
        <f aca="false">G279</f>
        <v>7220</v>
      </c>
    </row>
    <row r="279" customFormat="false" ht="15" hidden="false" customHeight="false" outlineLevel="0" collapsed="false">
      <c r="A279" s="19" t="s">
        <v>165</v>
      </c>
      <c r="B279" s="15" t="s">
        <v>690</v>
      </c>
      <c r="C279" s="15" t="s">
        <v>44</v>
      </c>
      <c r="D279" s="15" t="s">
        <v>180</v>
      </c>
      <c r="E279" s="18" t="s">
        <v>273</v>
      </c>
      <c r="F279" s="15" t="s">
        <v>166</v>
      </c>
      <c r="G279" s="16" t="n">
        <f aca="false">12245-5025</f>
        <v>7220</v>
      </c>
    </row>
    <row r="280" customFormat="false" ht="45" hidden="false" customHeight="false" outlineLevel="0" collapsed="false">
      <c r="A280" s="21" t="s">
        <v>274</v>
      </c>
      <c r="B280" s="15" t="s">
        <v>690</v>
      </c>
      <c r="C280" s="15" t="s">
        <v>44</v>
      </c>
      <c r="D280" s="15" t="s">
        <v>180</v>
      </c>
      <c r="E280" s="18" t="s">
        <v>275</v>
      </c>
      <c r="F280" s="15"/>
      <c r="G280" s="16" t="n">
        <f aca="false">G281</f>
        <v>17939</v>
      </c>
    </row>
    <row r="281" customFormat="false" ht="30" hidden="false" customHeight="false" outlineLevel="0" collapsed="false">
      <c r="A281" s="19" t="s">
        <v>39</v>
      </c>
      <c r="B281" s="15" t="s">
        <v>690</v>
      </c>
      <c r="C281" s="15" t="s">
        <v>44</v>
      </c>
      <c r="D281" s="15" t="s">
        <v>180</v>
      </c>
      <c r="E281" s="18" t="s">
        <v>275</v>
      </c>
      <c r="F281" s="15" t="n">
        <v>200</v>
      </c>
      <c r="G281" s="16" t="n">
        <f aca="false">G282</f>
        <v>17939</v>
      </c>
    </row>
    <row r="282" customFormat="false" ht="45" hidden="false" customHeight="false" outlineLevel="0" collapsed="false">
      <c r="A282" s="19" t="s">
        <v>41</v>
      </c>
      <c r="B282" s="15" t="s">
        <v>690</v>
      </c>
      <c r="C282" s="15" t="s">
        <v>44</v>
      </c>
      <c r="D282" s="15" t="s">
        <v>180</v>
      </c>
      <c r="E282" s="18" t="s">
        <v>275</v>
      </c>
      <c r="F282" s="15" t="n">
        <v>240</v>
      </c>
      <c r="G282" s="16" t="n">
        <v>17939</v>
      </c>
    </row>
    <row r="283" customFormat="false" ht="30" hidden="false" customHeight="false" outlineLevel="0" collapsed="false">
      <c r="A283" s="17" t="s">
        <v>276</v>
      </c>
      <c r="B283" s="15" t="s">
        <v>690</v>
      </c>
      <c r="C283" s="15" t="s">
        <v>44</v>
      </c>
      <c r="D283" s="15" t="s">
        <v>180</v>
      </c>
      <c r="E283" s="18" t="s">
        <v>277</v>
      </c>
      <c r="F283" s="15"/>
      <c r="G283" s="16" t="n">
        <f aca="false">G284+G289</f>
        <v>6500</v>
      </c>
    </row>
    <row r="284" customFormat="false" ht="15" hidden="false" customHeight="false" outlineLevel="0" collapsed="false">
      <c r="A284" s="17" t="s">
        <v>278</v>
      </c>
      <c r="B284" s="15" t="s">
        <v>690</v>
      </c>
      <c r="C284" s="15" t="s">
        <v>44</v>
      </c>
      <c r="D284" s="15" t="s">
        <v>180</v>
      </c>
      <c r="E284" s="18" t="s">
        <v>279</v>
      </c>
      <c r="F284" s="15"/>
      <c r="G284" s="16" t="n">
        <f aca="false">G285</f>
        <v>3500</v>
      </c>
    </row>
    <row r="285" customFormat="false" ht="30" hidden="false" customHeight="false" outlineLevel="0" collapsed="false">
      <c r="A285" s="21" t="s">
        <v>280</v>
      </c>
      <c r="B285" s="15" t="s">
        <v>690</v>
      </c>
      <c r="C285" s="15" t="s">
        <v>44</v>
      </c>
      <c r="D285" s="15" t="s">
        <v>180</v>
      </c>
      <c r="E285" s="18" t="s">
        <v>281</v>
      </c>
      <c r="F285" s="15"/>
      <c r="G285" s="16" t="n">
        <f aca="false">G286</f>
        <v>3500</v>
      </c>
    </row>
    <row r="286" customFormat="false" ht="30" hidden="false" customHeight="false" outlineLevel="0" collapsed="false">
      <c r="A286" s="21" t="s">
        <v>282</v>
      </c>
      <c r="B286" s="15" t="s">
        <v>690</v>
      </c>
      <c r="C286" s="15" t="s">
        <v>44</v>
      </c>
      <c r="D286" s="15" t="s">
        <v>180</v>
      </c>
      <c r="E286" s="18" t="s">
        <v>283</v>
      </c>
      <c r="F286" s="15"/>
      <c r="G286" s="16" t="n">
        <f aca="false">G287</f>
        <v>3500</v>
      </c>
    </row>
    <row r="287" customFormat="false" ht="45" hidden="false" customHeight="false" outlineLevel="0" collapsed="false">
      <c r="A287" s="19" t="s">
        <v>163</v>
      </c>
      <c r="B287" s="15" t="s">
        <v>690</v>
      </c>
      <c r="C287" s="15" t="s">
        <v>44</v>
      </c>
      <c r="D287" s="15" t="s">
        <v>180</v>
      </c>
      <c r="E287" s="18" t="s">
        <v>283</v>
      </c>
      <c r="F287" s="15" t="s">
        <v>164</v>
      </c>
      <c r="G287" s="16" t="n">
        <f aca="false">G288</f>
        <v>3500</v>
      </c>
    </row>
    <row r="288" customFormat="false" ht="15" hidden="false" customHeight="false" outlineLevel="0" collapsed="false">
      <c r="A288" s="19" t="s">
        <v>165</v>
      </c>
      <c r="B288" s="15" t="s">
        <v>690</v>
      </c>
      <c r="C288" s="15" t="s">
        <v>44</v>
      </c>
      <c r="D288" s="15" t="s">
        <v>180</v>
      </c>
      <c r="E288" s="18" t="s">
        <v>283</v>
      </c>
      <c r="F288" s="15" t="s">
        <v>166</v>
      </c>
      <c r="G288" s="16" t="n">
        <f aca="false">7350-3850</f>
        <v>3500</v>
      </c>
    </row>
    <row r="289" customFormat="false" ht="15" hidden="false" customHeight="false" outlineLevel="0" collapsed="false">
      <c r="A289" s="17" t="s">
        <v>284</v>
      </c>
      <c r="B289" s="15" t="s">
        <v>690</v>
      </c>
      <c r="C289" s="15" t="s">
        <v>44</v>
      </c>
      <c r="D289" s="15" t="s">
        <v>180</v>
      </c>
      <c r="E289" s="18" t="s">
        <v>285</v>
      </c>
      <c r="F289" s="15"/>
      <c r="G289" s="16" t="n">
        <f aca="false">G290</f>
        <v>3000</v>
      </c>
    </row>
    <row r="290" customFormat="false" ht="45" hidden="false" customHeight="false" outlineLevel="0" collapsed="false">
      <c r="A290" s="21" t="s">
        <v>286</v>
      </c>
      <c r="B290" s="15" t="s">
        <v>690</v>
      </c>
      <c r="C290" s="15" t="s">
        <v>44</v>
      </c>
      <c r="D290" s="15" t="s">
        <v>180</v>
      </c>
      <c r="E290" s="18" t="s">
        <v>287</v>
      </c>
      <c r="F290" s="15"/>
      <c r="G290" s="16" t="n">
        <f aca="false">G291</f>
        <v>3000</v>
      </c>
    </row>
    <row r="291" customFormat="false" ht="45" hidden="false" customHeight="false" outlineLevel="0" collapsed="false">
      <c r="A291" s="19" t="s">
        <v>288</v>
      </c>
      <c r="B291" s="15" t="s">
        <v>690</v>
      </c>
      <c r="C291" s="15" t="s">
        <v>44</v>
      </c>
      <c r="D291" s="15" t="s">
        <v>180</v>
      </c>
      <c r="E291" s="18" t="s">
        <v>289</v>
      </c>
      <c r="F291" s="15"/>
      <c r="G291" s="16" t="n">
        <f aca="false">G292</f>
        <v>3000</v>
      </c>
    </row>
    <row r="292" customFormat="false" ht="30" hidden="false" customHeight="false" outlineLevel="0" collapsed="false">
      <c r="A292" s="19" t="s">
        <v>39</v>
      </c>
      <c r="B292" s="15" t="s">
        <v>690</v>
      </c>
      <c r="C292" s="15" t="s">
        <v>44</v>
      </c>
      <c r="D292" s="15" t="s">
        <v>180</v>
      </c>
      <c r="E292" s="18" t="s">
        <v>289</v>
      </c>
      <c r="F292" s="15" t="s">
        <v>40</v>
      </c>
      <c r="G292" s="16" t="n">
        <f aca="false">G293</f>
        <v>3000</v>
      </c>
    </row>
    <row r="293" customFormat="false" ht="45" hidden="false" customHeight="false" outlineLevel="0" collapsed="false">
      <c r="A293" s="19" t="s">
        <v>41</v>
      </c>
      <c r="B293" s="15" t="s">
        <v>690</v>
      </c>
      <c r="C293" s="15" t="s">
        <v>44</v>
      </c>
      <c r="D293" s="15" t="s">
        <v>180</v>
      </c>
      <c r="E293" s="18" t="s">
        <v>289</v>
      </c>
      <c r="F293" s="15" t="s">
        <v>42</v>
      </c>
      <c r="G293" s="16" t="n">
        <f aca="false">3675-675</f>
        <v>3000</v>
      </c>
    </row>
    <row r="294" customFormat="false" ht="15" hidden="false" customHeight="false" outlineLevel="0" collapsed="false">
      <c r="A294" s="23" t="s">
        <v>290</v>
      </c>
      <c r="B294" s="15" t="s">
        <v>690</v>
      </c>
      <c r="C294" s="15" t="s">
        <v>44</v>
      </c>
      <c r="D294" s="15" t="s">
        <v>291</v>
      </c>
      <c r="E294" s="15"/>
      <c r="F294" s="15"/>
      <c r="G294" s="16" t="n">
        <f aca="false">G295</f>
        <v>7546.4</v>
      </c>
    </row>
    <row r="295" customFormat="false" ht="30" hidden="false" customHeight="false" outlineLevel="0" collapsed="false">
      <c r="A295" s="17" t="s">
        <v>155</v>
      </c>
      <c r="B295" s="15" t="s">
        <v>690</v>
      </c>
      <c r="C295" s="15" t="s">
        <v>44</v>
      </c>
      <c r="D295" s="15" t="s">
        <v>291</v>
      </c>
      <c r="E295" s="18" t="s">
        <v>156</v>
      </c>
      <c r="F295" s="15"/>
      <c r="G295" s="16" t="n">
        <f aca="false">G301+G296</f>
        <v>7546.4</v>
      </c>
    </row>
    <row r="296" customFormat="false" ht="90" hidden="false" customHeight="false" outlineLevel="0" collapsed="false">
      <c r="A296" s="17" t="s">
        <v>157</v>
      </c>
      <c r="B296" s="15" t="s">
        <v>690</v>
      </c>
      <c r="C296" s="15" t="s">
        <v>44</v>
      </c>
      <c r="D296" s="15" t="s">
        <v>291</v>
      </c>
      <c r="E296" s="18" t="s">
        <v>158</v>
      </c>
      <c r="F296" s="15"/>
      <c r="G296" s="16" t="n">
        <f aca="false">G297</f>
        <v>1926</v>
      </c>
    </row>
    <row r="297" customFormat="false" ht="75" hidden="false" customHeight="false" outlineLevel="0" collapsed="false">
      <c r="A297" s="17" t="s">
        <v>292</v>
      </c>
      <c r="B297" s="15" t="s">
        <v>690</v>
      </c>
      <c r="C297" s="15" t="s">
        <v>44</v>
      </c>
      <c r="D297" s="15" t="s">
        <v>291</v>
      </c>
      <c r="E297" s="18" t="s">
        <v>293</v>
      </c>
      <c r="F297" s="22"/>
      <c r="G297" s="16" t="n">
        <f aca="false">G298</f>
        <v>1926</v>
      </c>
    </row>
    <row r="298" customFormat="false" ht="135" hidden="false" customHeight="false" outlineLevel="0" collapsed="false">
      <c r="A298" s="20" t="s">
        <v>294</v>
      </c>
      <c r="B298" s="15" t="s">
        <v>690</v>
      </c>
      <c r="C298" s="15" t="s">
        <v>44</v>
      </c>
      <c r="D298" s="15" t="s">
        <v>291</v>
      </c>
      <c r="E298" s="18" t="s">
        <v>295</v>
      </c>
      <c r="F298" s="22"/>
      <c r="G298" s="16" t="n">
        <f aca="false">G299</f>
        <v>1926</v>
      </c>
    </row>
    <row r="299" customFormat="false" ht="45" hidden="false" customHeight="false" outlineLevel="0" collapsed="false">
      <c r="A299" s="19" t="s">
        <v>163</v>
      </c>
      <c r="B299" s="15" t="s">
        <v>690</v>
      </c>
      <c r="C299" s="15" t="s">
        <v>44</v>
      </c>
      <c r="D299" s="15" t="s">
        <v>291</v>
      </c>
      <c r="E299" s="18" t="s">
        <v>295</v>
      </c>
      <c r="F299" s="15" t="n">
        <v>600</v>
      </c>
      <c r="G299" s="16" t="n">
        <f aca="false">G300</f>
        <v>1926</v>
      </c>
    </row>
    <row r="300" customFormat="false" ht="15" hidden="false" customHeight="false" outlineLevel="0" collapsed="false">
      <c r="A300" s="19" t="s">
        <v>165</v>
      </c>
      <c r="B300" s="15" t="s">
        <v>690</v>
      </c>
      <c r="C300" s="15" t="s">
        <v>44</v>
      </c>
      <c r="D300" s="15" t="s">
        <v>291</v>
      </c>
      <c r="E300" s="18" t="s">
        <v>295</v>
      </c>
      <c r="F300" s="15" t="n">
        <v>610</v>
      </c>
      <c r="G300" s="16" t="n">
        <f aca="false">1600+326</f>
        <v>1926</v>
      </c>
    </row>
    <row r="301" customFormat="false" ht="60" hidden="false" customHeight="false" outlineLevel="0" collapsed="false">
      <c r="A301" s="17" t="s">
        <v>296</v>
      </c>
      <c r="B301" s="15" t="s">
        <v>690</v>
      </c>
      <c r="C301" s="15" t="s">
        <v>44</v>
      </c>
      <c r="D301" s="15" t="s">
        <v>291</v>
      </c>
      <c r="E301" s="18" t="s">
        <v>297</v>
      </c>
      <c r="F301" s="15"/>
      <c r="G301" s="16" t="n">
        <f aca="false">G302+G306+G310</f>
        <v>5620.4</v>
      </c>
    </row>
    <row r="302" customFormat="false" ht="30" hidden="false" customHeight="false" outlineLevel="0" collapsed="false">
      <c r="A302" s="17" t="s">
        <v>298</v>
      </c>
      <c r="B302" s="15" t="s">
        <v>690</v>
      </c>
      <c r="C302" s="15" t="s">
        <v>44</v>
      </c>
      <c r="D302" s="15" t="s">
        <v>291</v>
      </c>
      <c r="E302" s="18" t="s">
        <v>299</v>
      </c>
      <c r="F302" s="15"/>
      <c r="G302" s="16" t="n">
        <f aca="false">G303</f>
        <v>3507.9</v>
      </c>
    </row>
    <row r="303" customFormat="false" ht="15" hidden="false" customHeight="false" outlineLevel="0" collapsed="false">
      <c r="A303" s="28" t="s">
        <v>300</v>
      </c>
      <c r="B303" s="15" t="s">
        <v>690</v>
      </c>
      <c r="C303" s="15" t="s">
        <v>44</v>
      </c>
      <c r="D303" s="15" t="s">
        <v>291</v>
      </c>
      <c r="E303" s="18" t="s">
        <v>301</v>
      </c>
      <c r="F303" s="15"/>
      <c r="G303" s="16" t="n">
        <f aca="false">G304</f>
        <v>3507.9</v>
      </c>
    </row>
    <row r="304" customFormat="false" ht="30" hidden="false" customHeight="false" outlineLevel="0" collapsed="false">
      <c r="A304" s="19" t="s">
        <v>39</v>
      </c>
      <c r="B304" s="15" t="s">
        <v>690</v>
      </c>
      <c r="C304" s="15" t="s">
        <v>44</v>
      </c>
      <c r="D304" s="15" t="s">
        <v>291</v>
      </c>
      <c r="E304" s="18" t="s">
        <v>301</v>
      </c>
      <c r="F304" s="15" t="s">
        <v>40</v>
      </c>
      <c r="G304" s="16" t="n">
        <f aca="false">G305</f>
        <v>3507.9</v>
      </c>
    </row>
    <row r="305" customFormat="false" ht="45" hidden="false" customHeight="false" outlineLevel="0" collapsed="false">
      <c r="A305" s="19" t="s">
        <v>41</v>
      </c>
      <c r="B305" s="15" t="s">
        <v>690</v>
      </c>
      <c r="C305" s="15" t="s">
        <v>44</v>
      </c>
      <c r="D305" s="15" t="s">
        <v>291</v>
      </c>
      <c r="E305" s="18" t="s">
        <v>301</v>
      </c>
      <c r="F305" s="15" t="s">
        <v>42</v>
      </c>
      <c r="G305" s="16" t="n">
        <f aca="false">4583.9-1076</f>
        <v>3507.9</v>
      </c>
    </row>
    <row r="306" customFormat="false" ht="30" hidden="false" customHeight="false" outlineLevel="0" collapsed="false">
      <c r="A306" s="17" t="s">
        <v>302</v>
      </c>
      <c r="B306" s="15" t="s">
        <v>690</v>
      </c>
      <c r="C306" s="15" t="s">
        <v>44</v>
      </c>
      <c r="D306" s="15" t="s">
        <v>291</v>
      </c>
      <c r="E306" s="18" t="s">
        <v>303</v>
      </c>
      <c r="F306" s="22"/>
      <c r="G306" s="36" t="n">
        <f aca="false">G307</f>
        <v>862.5</v>
      </c>
    </row>
    <row r="307" customFormat="false" ht="15" hidden="false" customHeight="false" outlineLevel="0" collapsed="false">
      <c r="A307" s="28" t="s">
        <v>304</v>
      </c>
      <c r="B307" s="15" t="s">
        <v>690</v>
      </c>
      <c r="C307" s="15" t="s">
        <v>44</v>
      </c>
      <c r="D307" s="15" t="s">
        <v>291</v>
      </c>
      <c r="E307" s="18" t="s">
        <v>305</v>
      </c>
      <c r="F307" s="22"/>
      <c r="G307" s="36" t="n">
        <f aca="false">G308</f>
        <v>862.5</v>
      </c>
    </row>
    <row r="308" customFormat="false" ht="30" hidden="false" customHeight="false" outlineLevel="0" collapsed="false">
      <c r="A308" s="19" t="s">
        <v>39</v>
      </c>
      <c r="B308" s="15" t="s">
        <v>690</v>
      </c>
      <c r="C308" s="15" t="s">
        <v>44</v>
      </c>
      <c r="D308" s="15" t="s">
        <v>291</v>
      </c>
      <c r="E308" s="18" t="s">
        <v>305</v>
      </c>
      <c r="F308" s="15" t="s">
        <v>40</v>
      </c>
      <c r="G308" s="36" t="n">
        <f aca="false">G309</f>
        <v>862.5</v>
      </c>
    </row>
    <row r="309" customFormat="false" ht="45" hidden="false" customHeight="false" outlineLevel="0" collapsed="false">
      <c r="A309" s="19" t="s">
        <v>41</v>
      </c>
      <c r="B309" s="15" t="s">
        <v>690</v>
      </c>
      <c r="C309" s="15" t="s">
        <v>44</v>
      </c>
      <c r="D309" s="15" t="s">
        <v>291</v>
      </c>
      <c r="E309" s="18" t="s">
        <v>305</v>
      </c>
      <c r="F309" s="15" t="s">
        <v>42</v>
      </c>
      <c r="G309" s="36" t="n">
        <v>862.5</v>
      </c>
    </row>
    <row r="310" customFormat="false" ht="30" hidden="false" customHeight="false" outlineLevel="0" collapsed="false">
      <c r="A310" s="17" t="s">
        <v>306</v>
      </c>
      <c r="B310" s="15" t="s">
        <v>690</v>
      </c>
      <c r="C310" s="15" t="s">
        <v>44</v>
      </c>
      <c r="D310" s="15" t="s">
        <v>291</v>
      </c>
      <c r="E310" s="18" t="s">
        <v>307</v>
      </c>
      <c r="F310" s="22"/>
      <c r="G310" s="37" t="n">
        <f aca="false">G311</f>
        <v>1250</v>
      </c>
    </row>
    <row r="311" customFormat="false" ht="45" hidden="false" customHeight="false" outlineLevel="0" collapsed="false">
      <c r="A311" s="20" t="s">
        <v>308</v>
      </c>
      <c r="B311" s="15" t="s">
        <v>690</v>
      </c>
      <c r="C311" s="15" t="s">
        <v>44</v>
      </c>
      <c r="D311" s="15" t="s">
        <v>291</v>
      </c>
      <c r="E311" s="18" t="s">
        <v>309</v>
      </c>
      <c r="F311" s="22"/>
      <c r="G311" s="37" t="n">
        <f aca="false">G312</f>
        <v>1250</v>
      </c>
    </row>
    <row r="312" customFormat="false" ht="30" hidden="false" customHeight="false" outlineLevel="0" collapsed="false">
      <c r="A312" s="19" t="s">
        <v>39</v>
      </c>
      <c r="B312" s="15" t="s">
        <v>690</v>
      </c>
      <c r="C312" s="15" t="s">
        <v>44</v>
      </c>
      <c r="D312" s="15" t="s">
        <v>291</v>
      </c>
      <c r="E312" s="18" t="s">
        <v>309</v>
      </c>
      <c r="F312" s="22" t="n">
        <v>200</v>
      </c>
      <c r="G312" s="37" t="n">
        <f aca="false">G313</f>
        <v>1250</v>
      </c>
    </row>
    <row r="313" customFormat="false" ht="45" hidden="false" customHeight="false" outlineLevel="0" collapsed="false">
      <c r="A313" s="19" t="s">
        <v>41</v>
      </c>
      <c r="B313" s="15" t="s">
        <v>690</v>
      </c>
      <c r="C313" s="15" t="s">
        <v>44</v>
      </c>
      <c r="D313" s="15" t="s">
        <v>291</v>
      </c>
      <c r="E313" s="18" t="s">
        <v>309</v>
      </c>
      <c r="F313" s="22" t="n">
        <v>240</v>
      </c>
      <c r="G313" s="37" t="n">
        <f aca="false">1038+212</f>
        <v>1250</v>
      </c>
    </row>
    <row r="314" customFormat="false" ht="30" hidden="false" customHeight="false" outlineLevel="0" collapsed="false">
      <c r="A314" s="14" t="s">
        <v>318</v>
      </c>
      <c r="B314" s="15" t="s">
        <v>690</v>
      </c>
      <c r="C314" s="15" t="s">
        <v>44</v>
      </c>
      <c r="D314" s="15" t="s">
        <v>319</v>
      </c>
      <c r="E314" s="15"/>
      <c r="F314" s="15"/>
      <c r="G314" s="16" t="n">
        <f aca="false">G321+G332+G338+G363+G346+G315</f>
        <v>35449</v>
      </c>
    </row>
    <row r="315" customFormat="false" ht="45" hidden="false" customHeight="false" outlineLevel="0" collapsed="false">
      <c r="A315" s="17" t="s">
        <v>115</v>
      </c>
      <c r="B315" s="15" t="s">
        <v>690</v>
      </c>
      <c r="C315" s="15" t="s">
        <v>44</v>
      </c>
      <c r="D315" s="15" t="s">
        <v>319</v>
      </c>
      <c r="E315" s="18" t="s">
        <v>116</v>
      </c>
      <c r="F315" s="15"/>
      <c r="G315" s="16" t="n">
        <f aca="false">G316</f>
        <v>676</v>
      </c>
    </row>
    <row r="316" customFormat="false" ht="30" hidden="false" customHeight="false" outlineLevel="0" collapsed="false">
      <c r="A316" s="17" t="s">
        <v>117</v>
      </c>
      <c r="B316" s="15" t="s">
        <v>690</v>
      </c>
      <c r="C316" s="15" t="s">
        <v>44</v>
      </c>
      <c r="D316" s="15" t="s">
        <v>319</v>
      </c>
      <c r="E316" s="18" t="s">
        <v>118</v>
      </c>
      <c r="F316" s="15"/>
      <c r="G316" s="16" t="n">
        <f aca="false">G317</f>
        <v>676</v>
      </c>
    </row>
    <row r="317" customFormat="false" ht="120" hidden="false" customHeight="false" outlineLevel="0" collapsed="false">
      <c r="A317" s="19" t="s">
        <v>320</v>
      </c>
      <c r="B317" s="15" t="s">
        <v>690</v>
      </c>
      <c r="C317" s="15" t="s">
        <v>44</v>
      </c>
      <c r="D317" s="15" t="s">
        <v>319</v>
      </c>
      <c r="E317" s="18" t="s">
        <v>321</v>
      </c>
      <c r="F317" s="15"/>
      <c r="G317" s="16" t="n">
        <f aca="false">G318</f>
        <v>676</v>
      </c>
    </row>
    <row r="318" customFormat="false" ht="75" hidden="false" customHeight="false" outlineLevel="0" collapsed="false">
      <c r="A318" s="19" t="s">
        <v>322</v>
      </c>
      <c r="B318" s="15" t="s">
        <v>690</v>
      </c>
      <c r="C318" s="15" t="s">
        <v>44</v>
      </c>
      <c r="D318" s="15" t="s">
        <v>319</v>
      </c>
      <c r="E318" s="18" t="s">
        <v>323</v>
      </c>
      <c r="F318" s="15"/>
      <c r="G318" s="16" t="n">
        <f aca="false">G319</f>
        <v>676</v>
      </c>
    </row>
    <row r="319" customFormat="false" ht="30" hidden="false" customHeight="false" outlineLevel="0" collapsed="false">
      <c r="A319" s="19" t="s">
        <v>39</v>
      </c>
      <c r="B319" s="15" t="s">
        <v>690</v>
      </c>
      <c r="C319" s="15" t="s">
        <v>44</v>
      </c>
      <c r="D319" s="15" t="s">
        <v>319</v>
      </c>
      <c r="E319" s="18" t="s">
        <v>323</v>
      </c>
      <c r="F319" s="15" t="s">
        <v>40</v>
      </c>
      <c r="G319" s="16" t="n">
        <f aca="false">G320</f>
        <v>676</v>
      </c>
    </row>
    <row r="320" customFormat="false" ht="45" hidden="false" customHeight="false" outlineLevel="0" collapsed="false">
      <c r="A320" s="19" t="s">
        <v>41</v>
      </c>
      <c r="B320" s="15" t="s">
        <v>690</v>
      </c>
      <c r="C320" s="15" t="s">
        <v>44</v>
      </c>
      <c r="D320" s="15" t="s">
        <v>319</v>
      </c>
      <c r="E320" s="18" t="s">
        <v>323</v>
      </c>
      <c r="F320" s="15" t="s">
        <v>42</v>
      </c>
      <c r="G320" s="16" t="n">
        <v>676</v>
      </c>
    </row>
    <row r="321" customFormat="false" ht="30" hidden="false" customHeight="false" outlineLevel="0" collapsed="false">
      <c r="A321" s="17" t="s">
        <v>53</v>
      </c>
      <c r="B321" s="15" t="s">
        <v>690</v>
      </c>
      <c r="C321" s="15" t="s">
        <v>44</v>
      </c>
      <c r="D321" s="15" t="s">
        <v>319</v>
      </c>
      <c r="E321" s="18" t="s">
        <v>54</v>
      </c>
      <c r="F321" s="15"/>
      <c r="G321" s="16" t="n">
        <f aca="false">G322+G327</f>
        <v>10500</v>
      </c>
    </row>
    <row r="322" customFormat="false" ht="15" hidden="false" customHeight="false" outlineLevel="0" collapsed="false">
      <c r="A322" s="17" t="s">
        <v>55</v>
      </c>
      <c r="B322" s="15" t="s">
        <v>690</v>
      </c>
      <c r="C322" s="15" t="s">
        <v>44</v>
      </c>
      <c r="D322" s="15" t="s">
        <v>319</v>
      </c>
      <c r="E322" s="18" t="s">
        <v>56</v>
      </c>
      <c r="F322" s="15"/>
      <c r="G322" s="16" t="n">
        <f aca="false">G323</f>
        <v>9000</v>
      </c>
    </row>
    <row r="323" customFormat="false" ht="60" hidden="false" customHeight="false" outlineLevel="0" collapsed="false">
      <c r="A323" s="21" t="s">
        <v>57</v>
      </c>
      <c r="B323" s="15" t="s">
        <v>690</v>
      </c>
      <c r="C323" s="15" t="s">
        <v>44</v>
      </c>
      <c r="D323" s="15" t="s">
        <v>319</v>
      </c>
      <c r="E323" s="18" t="s">
        <v>58</v>
      </c>
      <c r="F323" s="15"/>
      <c r="G323" s="16" t="n">
        <f aca="false">G324</f>
        <v>9000</v>
      </c>
    </row>
    <row r="324" customFormat="false" ht="120" hidden="false" customHeight="false" outlineLevel="0" collapsed="false">
      <c r="A324" s="21" t="s">
        <v>59</v>
      </c>
      <c r="B324" s="15" t="s">
        <v>690</v>
      </c>
      <c r="C324" s="15" t="s">
        <v>44</v>
      </c>
      <c r="D324" s="15" t="s">
        <v>319</v>
      </c>
      <c r="E324" s="18" t="s">
        <v>60</v>
      </c>
      <c r="F324" s="15"/>
      <c r="G324" s="16" t="n">
        <f aca="false">G325</f>
        <v>9000</v>
      </c>
    </row>
    <row r="325" customFormat="false" ht="30" hidden="false" customHeight="false" outlineLevel="0" collapsed="false">
      <c r="A325" s="19" t="s">
        <v>39</v>
      </c>
      <c r="B325" s="15" t="s">
        <v>690</v>
      </c>
      <c r="C325" s="15" t="s">
        <v>44</v>
      </c>
      <c r="D325" s="15" t="s">
        <v>319</v>
      </c>
      <c r="E325" s="18" t="s">
        <v>60</v>
      </c>
      <c r="F325" s="15" t="s">
        <v>40</v>
      </c>
      <c r="G325" s="16" t="n">
        <f aca="false">G326</f>
        <v>9000</v>
      </c>
    </row>
    <row r="326" customFormat="false" ht="45" hidden="false" customHeight="false" outlineLevel="0" collapsed="false">
      <c r="A326" s="19" t="s">
        <v>41</v>
      </c>
      <c r="B326" s="15" t="s">
        <v>690</v>
      </c>
      <c r="C326" s="15" t="s">
        <v>44</v>
      </c>
      <c r="D326" s="15" t="s">
        <v>319</v>
      </c>
      <c r="E326" s="18" t="s">
        <v>60</v>
      </c>
      <c r="F326" s="15" t="s">
        <v>42</v>
      </c>
      <c r="G326" s="16" t="n">
        <v>9000</v>
      </c>
    </row>
    <row r="327" customFormat="false" ht="30" hidden="false" customHeight="false" outlineLevel="0" collapsed="false">
      <c r="A327" s="17" t="s">
        <v>324</v>
      </c>
      <c r="B327" s="15" t="s">
        <v>690</v>
      </c>
      <c r="C327" s="15" t="s">
        <v>44</v>
      </c>
      <c r="D327" s="15" t="s">
        <v>319</v>
      </c>
      <c r="E327" s="18" t="s">
        <v>325</v>
      </c>
      <c r="F327" s="15"/>
      <c r="G327" s="16" t="n">
        <f aca="false">G328</f>
        <v>1500</v>
      </c>
    </row>
    <row r="328" customFormat="false" ht="45" hidden="false" customHeight="false" outlineLevel="0" collapsed="false">
      <c r="A328" s="21" t="s">
        <v>326</v>
      </c>
      <c r="B328" s="15" t="s">
        <v>690</v>
      </c>
      <c r="C328" s="15" t="s">
        <v>44</v>
      </c>
      <c r="D328" s="15" t="s">
        <v>319</v>
      </c>
      <c r="E328" s="18" t="s">
        <v>327</v>
      </c>
      <c r="F328" s="15"/>
      <c r="G328" s="16" t="n">
        <f aca="false">G329</f>
        <v>1500</v>
      </c>
    </row>
    <row r="329" customFormat="false" ht="30" hidden="false" customHeight="false" outlineLevel="0" collapsed="false">
      <c r="A329" s="20" t="s">
        <v>328</v>
      </c>
      <c r="B329" s="15" t="s">
        <v>690</v>
      </c>
      <c r="C329" s="15" t="s">
        <v>44</v>
      </c>
      <c r="D329" s="15" t="s">
        <v>319</v>
      </c>
      <c r="E329" s="18" t="s">
        <v>329</v>
      </c>
      <c r="F329" s="15"/>
      <c r="G329" s="16" t="n">
        <f aca="false">G330</f>
        <v>1500</v>
      </c>
    </row>
    <row r="330" customFormat="false" ht="15" hidden="false" customHeight="false" outlineLevel="0" collapsed="false">
      <c r="A330" s="19" t="s">
        <v>63</v>
      </c>
      <c r="B330" s="15" t="s">
        <v>690</v>
      </c>
      <c r="C330" s="15" t="s">
        <v>44</v>
      </c>
      <c r="D330" s="15" t="s">
        <v>319</v>
      </c>
      <c r="E330" s="18" t="s">
        <v>329</v>
      </c>
      <c r="F330" s="15" t="s">
        <v>64</v>
      </c>
      <c r="G330" s="16" t="n">
        <f aca="false">G331</f>
        <v>1500</v>
      </c>
    </row>
    <row r="331" customFormat="false" ht="45" hidden="false" customHeight="false" outlineLevel="0" collapsed="false">
      <c r="A331" s="19" t="s">
        <v>330</v>
      </c>
      <c r="B331" s="15" t="s">
        <v>690</v>
      </c>
      <c r="C331" s="15" t="s">
        <v>44</v>
      </c>
      <c r="D331" s="15" t="s">
        <v>319</v>
      </c>
      <c r="E331" s="18" t="s">
        <v>329</v>
      </c>
      <c r="F331" s="15" t="s">
        <v>331</v>
      </c>
      <c r="G331" s="16" t="n">
        <f aca="false">2050+500-1050</f>
        <v>1500</v>
      </c>
    </row>
    <row r="332" customFormat="false" ht="30" hidden="false" customHeight="false" outlineLevel="0" collapsed="false">
      <c r="A332" s="17" t="s">
        <v>17</v>
      </c>
      <c r="B332" s="15" t="s">
        <v>690</v>
      </c>
      <c r="C332" s="15" t="s">
        <v>44</v>
      </c>
      <c r="D332" s="15" t="s">
        <v>319</v>
      </c>
      <c r="E332" s="18" t="s">
        <v>18</v>
      </c>
      <c r="F332" s="15"/>
      <c r="G332" s="16" t="n">
        <f aca="false">G333</f>
        <v>1800</v>
      </c>
    </row>
    <row r="333" customFormat="false" ht="30" hidden="false" customHeight="false" outlineLevel="0" collapsed="false">
      <c r="A333" s="17" t="s">
        <v>123</v>
      </c>
      <c r="B333" s="15" t="s">
        <v>690</v>
      </c>
      <c r="C333" s="15" t="s">
        <v>44</v>
      </c>
      <c r="D333" s="15" t="s">
        <v>319</v>
      </c>
      <c r="E333" s="18" t="s">
        <v>124</v>
      </c>
      <c r="F333" s="15"/>
      <c r="G333" s="16" t="n">
        <f aca="false">G334</f>
        <v>1800</v>
      </c>
    </row>
    <row r="334" customFormat="false" ht="45" hidden="false" customHeight="false" outlineLevel="0" collapsed="false">
      <c r="A334" s="21" t="s">
        <v>125</v>
      </c>
      <c r="B334" s="15" t="s">
        <v>690</v>
      </c>
      <c r="C334" s="15" t="s">
        <v>44</v>
      </c>
      <c r="D334" s="15" t="s">
        <v>319</v>
      </c>
      <c r="E334" s="18" t="s">
        <v>126</v>
      </c>
      <c r="F334" s="15"/>
      <c r="G334" s="16" t="n">
        <f aca="false">G335</f>
        <v>1800</v>
      </c>
    </row>
    <row r="335" customFormat="false" ht="30" hidden="false" customHeight="false" outlineLevel="0" collapsed="false">
      <c r="A335" s="17" t="s">
        <v>332</v>
      </c>
      <c r="B335" s="15" t="s">
        <v>690</v>
      </c>
      <c r="C335" s="15" t="s">
        <v>44</v>
      </c>
      <c r="D335" s="15" t="s">
        <v>319</v>
      </c>
      <c r="E335" s="18" t="s">
        <v>333</v>
      </c>
      <c r="F335" s="22"/>
      <c r="G335" s="16" t="n">
        <f aca="false">G336</f>
        <v>1800</v>
      </c>
    </row>
    <row r="336" customFormat="false" ht="30" hidden="false" customHeight="false" outlineLevel="0" collapsed="false">
      <c r="A336" s="19" t="s">
        <v>39</v>
      </c>
      <c r="B336" s="15" t="s">
        <v>690</v>
      </c>
      <c r="C336" s="15" t="s">
        <v>44</v>
      </c>
      <c r="D336" s="15" t="s">
        <v>319</v>
      </c>
      <c r="E336" s="18" t="s">
        <v>333</v>
      </c>
      <c r="F336" s="15" t="n">
        <v>200</v>
      </c>
      <c r="G336" s="16" t="n">
        <f aca="false">G337</f>
        <v>1800</v>
      </c>
    </row>
    <row r="337" customFormat="false" ht="45" hidden="false" customHeight="false" outlineLevel="0" collapsed="false">
      <c r="A337" s="19" t="s">
        <v>41</v>
      </c>
      <c r="B337" s="15" t="s">
        <v>690</v>
      </c>
      <c r="C337" s="15" t="s">
        <v>44</v>
      </c>
      <c r="D337" s="15" t="s">
        <v>319</v>
      </c>
      <c r="E337" s="18" t="s">
        <v>333</v>
      </c>
      <c r="F337" s="15" t="n">
        <v>240</v>
      </c>
      <c r="G337" s="16" t="n">
        <f aca="false">6630-4830</f>
        <v>1800</v>
      </c>
    </row>
    <row r="338" customFormat="false" ht="60" hidden="false" customHeight="false" outlineLevel="0" collapsed="false">
      <c r="A338" s="17" t="s">
        <v>67</v>
      </c>
      <c r="B338" s="15" t="s">
        <v>690</v>
      </c>
      <c r="C338" s="15" t="s">
        <v>44</v>
      </c>
      <c r="D338" s="15" t="s">
        <v>319</v>
      </c>
      <c r="E338" s="18" t="s">
        <v>68</v>
      </c>
      <c r="F338" s="15"/>
      <c r="G338" s="16" t="n">
        <f aca="false">G339</f>
        <v>10600</v>
      </c>
    </row>
    <row r="339" customFormat="false" ht="75" hidden="false" customHeight="false" outlineLevel="0" collapsed="false">
      <c r="A339" s="17" t="s">
        <v>69</v>
      </c>
      <c r="B339" s="15" t="s">
        <v>690</v>
      </c>
      <c r="C339" s="15" t="s">
        <v>44</v>
      </c>
      <c r="D339" s="15" t="s">
        <v>319</v>
      </c>
      <c r="E339" s="18" t="s">
        <v>70</v>
      </c>
      <c r="F339" s="15"/>
      <c r="G339" s="16" t="n">
        <f aca="false">G340</f>
        <v>10600</v>
      </c>
    </row>
    <row r="340" customFormat="false" ht="60" hidden="false" customHeight="false" outlineLevel="0" collapsed="false">
      <c r="A340" s="20" t="s">
        <v>71</v>
      </c>
      <c r="B340" s="15" t="s">
        <v>690</v>
      </c>
      <c r="C340" s="15" t="s">
        <v>44</v>
      </c>
      <c r="D340" s="15" t="s">
        <v>319</v>
      </c>
      <c r="E340" s="18" t="s">
        <v>72</v>
      </c>
      <c r="F340" s="15"/>
      <c r="G340" s="16" t="n">
        <f aca="false">G341</f>
        <v>10600</v>
      </c>
    </row>
    <row r="341" customFormat="false" ht="45" hidden="false" customHeight="false" outlineLevel="0" collapsed="false">
      <c r="A341" s="20" t="s">
        <v>334</v>
      </c>
      <c r="B341" s="15" t="s">
        <v>690</v>
      </c>
      <c r="C341" s="15" t="s">
        <v>44</v>
      </c>
      <c r="D341" s="15" t="s">
        <v>319</v>
      </c>
      <c r="E341" s="24" t="s">
        <v>335</v>
      </c>
      <c r="F341" s="16"/>
      <c r="G341" s="16" t="n">
        <f aca="false">G342+G344</f>
        <v>10600</v>
      </c>
    </row>
    <row r="342" customFormat="false" ht="75" hidden="false" customHeight="false" outlineLevel="0" collapsed="false">
      <c r="A342" s="23" t="s">
        <v>25</v>
      </c>
      <c r="B342" s="15" t="s">
        <v>690</v>
      </c>
      <c r="C342" s="15" t="s">
        <v>44</v>
      </c>
      <c r="D342" s="15" t="s">
        <v>319</v>
      </c>
      <c r="E342" s="24" t="s">
        <v>335</v>
      </c>
      <c r="F342" s="15" t="n">
        <v>100</v>
      </c>
      <c r="G342" s="16" t="n">
        <f aca="false">G343</f>
        <v>10326</v>
      </c>
    </row>
    <row r="343" customFormat="false" ht="30" hidden="false" customHeight="false" outlineLevel="0" collapsed="false">
      <c r="A343" s="23" t="s">
        <v>209</v>
      </c>
      <c r="B343" s="15" t="s">
        <v>690</v>
      </c>
      <c r="C343" s="15" t="s">
        <v>44</v>
      </c>
      <c r="D343" s="15" t="s">
        <v>319</v>
      </c>
      <c r="E343" s="24" t="s">
        <v>335</v>
      </c>
      <c r="F343" s="15" t="n">
        <v>110</v>
      </c>
      <c r="G343" s="16" t="n">
        <f aca="false">12156.4-1830.4</f>
        <v>10326</v>
      </c>
    </row>
    <row r="344" customFormat="false" ht="30" hidden="false" customHeight="false" outlineLevel="0" collapsed="false">
      <c r="A344" s="19" t="s">
        <v>39</v>
      </c>
      <c r="B344" s="15" t="s">
        <v>690</v>
      </c>
      <c r="C344" s="15" t="s">
        <v>44</v>
      </c>
      <c r="D344" s="15" t="s">
        <v>319</v>
      </c>
      <c r="E344" s="24" t="s">
        <v>335</v>
      </c>
      <c r="F344" s="15" t="n">
        <v>200</v>
      </c>
      <c r="G344" s="16" t="n">
        <f aca="false">G345</f>
        <v>274</v>
      </c>
    </row>
    <row r="345" customFormat="false" ht="45" hidden="false" customHeight="false" outlineLevel="0" collapsed="false">
      <c r="A345" s="19" t="s">
        <v>41</v>
      </c>
      <c r="B345" s="15" t="s">
        <v>690</v>
      </c>
      <c r="C345" s="15" t="s">
        <v>44</v>
      </c>
      <c r="D345" s="15" t="s">
        <v>319</v>
      </c>
      <c r="E345" s="24" t="s">
        <v>335</v>
      </c>
      <c r="F345" s="15" t="n">
        <v>240</v>
      </c>
      <c r="G345" s="16" t="n">
        <f aca="false">496.6-222.6</f>
        <v>274</v>
      </c>
    </row>
    <row r="346" customFormat="false" ht="30" hidden="false" customHeight="false" outlineLevel="0" collapsed="false">
      <c r="A346" s="17" t="s">
        <v>336</v>
      </c>
      <c r="B346" s="15" t="s">
        <v>690</v>
      </c>
      <c r="C346" s="15" t="s">
        <v>44</v>
      </c>
      <c r="D346" s="15" t="s">
        <v>319</v>
      </c>
      <c r="E346" s="18" t="s">
        <v>337</v>
      </c>
      <c r="F346" s="22"/>
      <c r="G346" s="16" t="n">
        <f aca="false">G347+G352</f>
        <v>1394</v>
      </c>
    </row>
    <row r="347" customFormat="false" ht="30" hidden="false" customHeight="false" outlineLevel="0" collapsed="false">
      <c r="A347" s="17" t="s">
        <v>338</v>
      </c>
      <c r="B347" s="15" t="s">
        <v>690</v>
      </c>
      <c r="C347" s="15" t="s">
        <v>44</v>
      </c>
      <c r="D347" s="15" t="s">
        <v>319</v>
      </c>
      <c r="E347" s="18" t="s">
        <v>339</v>
      </c>
      <c r="F347" s="22"/>
      <c r="G347" s="16" t="n">
        <f aca="false">G348</f>
        <v>800</v>
      </c>
    </row>
    <row r="348" customFormat="false" ht="60" hidden="false" customHeight="false" outlineLevel="0" collapsed="false">
      <c r="A348" s="17" t="s">
        <v>340</v>
      </c>
      <c r="B348" s="15" t="s">
        <v>690</v>
      </c>
      <c r="C348" s="15" t="s">
        <v>44</v>
      </c>
      <c r="D348" s="15" t="s">
        <v>319</v>
      </c>
      <c r="E348" s="18" t="s">
        <v>341</v>
      </c>
      <c r="F348" s="22"/>
      <c r="G348" s="16" t="n">
        <f aca="false">G349</f>
        <v>800</v>
      </c>
    </row>
    <row r="349" customFormat="false" ht="90" hidden="false" customHeight="false" outlineLevel="0" collapsed="false">
      <c r="A349" s="21" t="s">
        <v>342</v>
      </c>
      <c r="B349" s="15" t="s">
        <v>690</v>
      </c>
      <c r="C349" s="15" t="s">
        <v>44</v>
      </c>
      <c r="D349" s="15" t="s">
        <v>319</v>
      </c>
      <c r="E349" s="18" t="s">
        <v>343</v>
      </c>
      <c r="F349" s="22"/>
      <c r="G349" s="16" t="n">
        <f aca="false">G350</f>
        <v>800</v>
      </c>
    </row>
    <row r="350" customFormat="false" ht="30" hidden="false" customHeight="false" outlineLevel="0" collapsed="false">
      <c r="A350" s="19" t="s">
        <v>39</v>
      </c>
      <c r="B350" s="15" t="s">
        <v>690</v>
      </c>
      <c r="C350" s="15" t="s">
        <v>44</v>
      </c>
      <c r="D350" s="15" t="s">
        <v>319</v>
      </c>
      <c r="E350" s="18" t="s">
        <v>343</v>
      </c>
      <c r="F350" s="15" t="n">
        <v>200</v>
      </c>
      <c r="G350" s="16" t="n">
        <f aca="false">G351</f>
        <v>800</v>
      </c>
    </row>
    <row r="351" customFormat="false" ht="45" hidden="false" customHeight="false" outlineLevel="0" collapsed="false">
      <c r="A351" s="19" t="s">
        <v>41</v>
      </c>
      <c r="B351" s="15" t="s">
        <v>690</v>
      </c>
      <c r="C351" s="15" t="s">
        <v>44</v>
      </c>
      <c r="D351" s="15" t="s">
        <v>319</v>
      </c>
      <c r="E351" s="18" t="s">
        <v>343</v>
      </c>
      <c r="F351" s="15" t="n">
        <v>240</v>
      </c>
      <c r="G351" s="16" t="n">
        <v>800</v>
      </c>
    </row>
    <row r="352" customFormat="false" ht="30" hidden="false" customHeight="false" outlineLevel="0" collapsed="false">
      <c r="A352" s="17" t="s">
        <v>344</v>
      </c>
      <c r="B352" s="15" t="s">
        <v>690</v>
      </c>
      <c r="C352" s="15" t="s">
        <v>44</v>
      </c>
      <c r="D352" s="15" t="s">
        <v>319</v>
      </c>
      <c r="E352" s="18" t="s">
        <v>345</v>
      </c>
      <c r="F352" s="15"/>
      <c r="G352" s="16" t="n">
        <f aca="false">G353+G359</f>
        <v>594</v>
      </c>
    </row>
    <row r="353" customFormat="false" ht="75" hidden="false" customHeight="false" outlineLevel="0" collapsed="false">
      <c r="A353" s="17" t="s">
        <v>346</v>
      </c>
      <c r="B353" s="15" t="s">
        <v>690</v>
      </c>
      <c r="C353" s="15" t="s">
        <v>44</v>
      </c>
      <c r="D353" s="15" t="s">
        <v>319</v>
      </c>
      <c r="E353" s="18" t="s">
        <v>347</v>
      </c>
      <c r="F353" s="15"/>
      <c r="G353" s="16" t="n">
        <f aca="false">G354</f>
        <v>474</v>
      </c>
    </row>
    <row r="354" customFormat="false" ht="195" hidden="false" customHeight="false" outlineLevel="0" collapsed="false">
      <c r="A354" s="20" t="s">
        <v>348</v>
      </c>
      <c r="B354" s="15" t="s">
        <v>690</v>
      </c>
      <c r="C354" s="15" t="s">
        <v>44</v>
      </c>
      <c r="D354" s="15" t="s">
        <v>319</v>
      </c>
      <c r="E354" s="18" t="s">
        <v>349</v>
      </c>
      <c r="F354" s="15"/>
      <c r="G354" s="16" t="n">
        <f aca="false">G355+G357</f>
        <v>474</v>
      </c>
    </row>
    <row r="355" customFormat="false" ht="75" hidden="false" customHeight="false" outlineLevel="0" collapsed="false">
      <c r="A355" s="19" t="s">
        <v>25</v>
      </c>
      <c r="B355" s="15" t="s">
        <v>690</v>
      </c>
      <c r="C355" s="15" t="s">
        <v>44</v>
      </c>
      <c r="D355" s="15" t="s">
        <v>319</v>
      </c>
      <c r="E355" s="18" t="s">
        <v>349</v>
      </c>
      <c r="F355" s="15" t="n">
        <v>100</v>
      </c>
      <c r="G355" s="16" t="n">
        <f aca="false">G356</f>
        <v>186.4</v>
      </c>
    </row>
    <row r="356" customFormat="false" ht="30" hidden="false" customHeight="false" outlineLevel="0" collapsed="false">
      <c r="A356" s="19" t="s">
        <v>27</v>
      </c>
      <c r="B356" s="15" t="s">
        <v>690</v>
      </c>
      <c r="C356" s="15" t="s">
        <v>44</v>
      </c>
      <c r="D356" s="15" t="s">
        <v>319</v>
      </c>
      <c r="E356" s="18" t="s">
        <v>349</v>
      </c>
      <c r="F356" s="15" t="n">
        <v>120</v>
      </c>
      <c r="G356" s="16" t="n">
        <v>186.4</v>
      </c>
    </row>
    <row r="357" customFormat="false" ht="30" hidden="false" customHeight="false" outlineLevel="0" collapsed="false">
      <c r="A357" s="19" t="s">
        <v>39</v>
      </c>
      <c r="B357" s="15" t="s">
        <v>690</v>
      </c>
      <c r="C357" s="15" t="s">
        <v>44</v>
      </c>
      <c r="D357" s="15" t="s">
        <v>319</v>
      </c>
      <c r="E357" s="18" t="s">
        <v>349</v>
      </c>
      <c r="F357" s="15" t="n">
        <v>200</v>
      </c>
      <c r="G357" s="16" t="n">
        <f aca="false">G358</f>
        <v>287.6</v>
      </c>
    </row>
    <row r="358" customFormat="false" ht="45" hidden="false" customHeight="false" outlineLevel="0" collapsed="false">
      <c r="A358" s="19" t="s">
        <v>41</v>
      </c>
      <c r="B358" s="15" t="s">
        <v>690</v>
      </c>
      <c r="C358" s="15" t="s">
        <v>44</v>
      </c>
      <c r="D358" s="15" t="s">
        <v>319</v>
      </c>
      <c r="E358" s="18" t="s">
        <v>349</v>
      </c>
      <c r="F358" s="15" t="n">
        <v>240</v>
      </c>
      <c r="G358" s="16" t="n">
        <v>287.6</v>
      </c>
    </row>
    <row r="359" customFormat="false" ht="60" hidden="false" customHeight="false" outlineLevel="0" collapsed="false">
      <c r="A359" s="30" t="s">
        <v>350</v>
      </c>
      <c r="B359" s="15" t="s">
        <v>690</v>
      </c>
      <c r="C359" s="15" t="s">
        <v>44</v>
      </c>
      <c r="D359" s="15" t="s">
        <v>319</v>
      </c>
      <c r="E359" s="18" t="s">
        <v>351</v>
      </c>
      <c r="F359" s="15"/>
      <c r="G359" s="16" t="n">
        <f aca="false">G360</f>
        <v>120</v>
      </c>
    </row>
    <row r="360" customFormat="false" ht="45" hidden="false" customHeight="false" outlineLevel="0" collapsed="false">
      <c r="A360" s="38" t="s">
        <v>352</v>
      </c>
      <c r="B360" s="15" t="s">
        <v>690</v>
      </c>
      <c r="C360" s="15" t="s">
        <v>44</v>
      </c>
      <c r="D360" s="15" t="s">
        <v>319</v>
      </c>
      <c r="E360" s="18" t="s">
        <v>353</v>
      </c>
      <c r="F360" s="15"/>
      <c r="G360" s="16" t="n">
        <f aca="false">G361</f>
        <v>120</v>
      </c>
    </row>
    <row r="361" customFormat="false" ht="30" hidden="false" customHeight="false" outlineLevel="0" collapsed="false">
      <c r="A361" s="19" t="s">
        <v>39</v>
      </c>
      <c r="B361" s="15" t="s">
        <v>690</v>
      </c>
      <c r="C361" s="15" t="s">
        <v>44</v>
      </c>
      <c r="D361" s="15" t="s">
        <v>319</v>
      </c>
      <c r="E361" s="18" t="s">
        <v>353</v>
      </c>
      <c r="F361" s="15" t="n">
        <v>200</v>
      </c>
      <c r="G361" s="16" t="n">
        <f aca="false">G362</f>
        <v>120</v>
      </c>
    </row>
    <row r="362" customFormat="false" ht="45" hidden="false" customHeight="false" outlineLevel="0" collapsed="false">
      <c r="A362" s="19" t="s">
        <v>41</v>
      </c>
      <c r="B362" s="15" t="s">
        <v>690</v>
      </c>
      <c r="C362" s="15" t="s">
        <v>44</v>
      </c>
      <c r="D362" s="15" t="s">
        <v>319</v>
      </c>
      <c r="E362" s="18" t="s">
        <v>353</v>
      </c>
      <c r="F362" s="15" t="n">
        <v>240</v>
      </c>
      <c r="G362" s="16" t="n">
        <v>120</v>
      </c>
    </row>
    <row r="363" customFormat="false" ht="30" hidden="false" customHeight="false" outlineLevel="0" collapsed="false">
      <c r="A363" s="17" t="s">
        <v>354</v>
      </c>
      <c r="B363" s="15" t="s">
        <v>690</v>
      </c>
      <c r="C363" s="15" t="s">
        <v>44</v>
      </c>
      <c r="D363" s="15" t="s">
        <v>319</v>
      </c>
      <c r="E363" s="18" t="s">
        <v>355</v>
      </c>
      <c r="F363" s="15"/>
      <c r="G363" s="16" t="n">
        <f aca="false">G364</f>
        <v>10479</v>
      </c>
    </row>
    <row r="364" customFormat="false" ht="15" hidden="false" customHeight="false" outlineLevel="0" collapsed="false">
      <c r="A364" s="17" t="s">
        <v>145</v>
      </c>
      <c r="B364" s="15" t="s">
        <v>690</v>
      </c>
      <c r="C364" s="15" t="s">
        <v>44</v>
      </c>
      <c r="D364" s="15" t="s">
        <v>319</v>
      </c>
      <c r="E364" s="18" t="s">
        <v>356</v>
      </c>
      <c r="F364" s="22"/>
      <c r="G364" s="16" t="n">
        <f aca="false">G365</f>
        <v>10479</v>
      </c>
    </row>
    <row r="365" customFormat="false" ht="45" hidden="false" customHeight="false" outlineLevel="0" collapsed="false">
      <c r="A365" s="17" t="s">
        <v>21</v>
      </c>
      <c r="B365" s="15" t="s">
        <v>690</v>
      </c>
      <c r="C365" s="15" t="s">
        <v>44</v>
      </c>
      <c r="D365" s="15" t="s">
        <v>319</v>
      </c>
      <c r="E365" s="18" t="s">
        <v>357</v>
      </c>
      <c r="F365" s="22"/>
      <c r="G365" s="16" t="n">
        <f aca="false">G366</f>
        <v>10479</v>
      </c>
    </row>
    <row r="366" customFormat="false" ht="45" hidden="false" customHeight="false" outlineLevel="0" collapsed="false">
      <c r="A366" s="39" t="s">
        <v>358</v>
      </c>
      <c r="B366" s="15" t="s">
        <v>690</v>
      </c>
      <c r="C366" s="15" t="s">
        <v>44</v>
      </c>
      <c r="D366" s="15" t="s">
        <v>319</v>
      </c>
      <c r="E366" s="18" t="s">
        <v>359</v>
      </c>
      <c r="F366" s="22"/>
      <c r="G366" s="16" t="n">
        <f aca="false">G367+G369</f>
        <v>10479</v>
      </c>
    </row>
    <row r="367" customFormat="false" ht="75" hidden="false" customHeight="false" outlineLevel="0" collapsed="false">
      <c r="A367" s="23" t="s">
        <v>25</v>
      </c>
      <c r="B367" s="15" t="s">
        <v>690</v>
      </c>
      <c r="C367" s="15" t="s">
        <v>44</v>
      </c>
      <c r="D367" s="15" t="s">
        <v>319</v>
      </c>
      <c r="E367" s="18" t="s">
        <v>359</v>
      </c>
      <c r="F367" s="22" t="n">
        <v>100</v>
      </c>
      <c r="G367" s="16" t="n">
        <f aca="false">G368</f>
        <v>9884</v>
      </c>
    </row>
    <row r="368" customFormat="false" ht="30" hidden="false" customHeight="false" outlineLevel="0" collapsed="false">
      <c r="A368" s="23" t="s">
        <v>209</v>
      </c>
      <c r="B368" s="15" t="s">
        <v>690</v>
      </c>
      <c r="C368" s="15" t="s">
        <v>44</v>
      </c>
      <c r="D368" s="15" t="s">
        <v>319</v>
      </c>
      <c r="E368" s="18" t="s">
        <v>359</v>
      </c>
      <c r="F368" s="22" t="n">
        <v>110</v>
      </c>
      <c r="G368" s="16" t="n">
        <f aca="false">10384.4-500.4</f>
        <v>9884</v>
      </c>
    </row>
    <row r="369" customFormat="false" ht="30" hidden="false" customHeight="false" outlineLevel="0" collapsed="false">
      <c r="A369" s="19" t="s">
        <v>39</v>
      </c>
      <c r="B369" s="15" t="s">
        <v>690</v>
      </c>
      <c r="C369" s="15" t="s">
        <v>44</v>
      </c>
      <c r="D369" s="15" t="s">
        <v>319</v>
      </c>
      <c r="E369" s="18" t="s">
        <v>359</v>
      </c>
      <c r="F369" s="22" t="n">
        <v>200</v>
      </c>
      <c r="G369" s="16" t="n">
        <f aca="false">G370</f>
        <v>595</v>
      </c>
    </row>
    <row r="370" customFormat="false" ht="45" hidden="false" customHeight="false" outlineLevel="0" collapsed="false">
      <c r="A370" s="19" t="s">
        <v>41</v>
      </c>
      <c r="B370" s="15" t="s">
        <v>690</v>
      </c>
      <c r="C370" s="15" t="s">
        <v>44</v>
      </c>
      <c r="D370" s="15" t="s">
        <v>319</v>
      </c>
      <c r="E370" s="18" t="s">
        <v>359</v>
      </c>
      <c r="F370" s="22" t="n">
        <v>240</v>
      </c>
      <c r="G370" s="16" t="n">
        <v>595</v>
      </c>
    </row>
    <row r="371" customFormat="false" ht="15" hidden="false" customHeight="false" outlineLevel="0" collapsed="false">
      <c r="A371" s="14" t="s">
        <v>360</v>
      </c>
      <c r="B371" s="15" t="s">
        <v>690</v>
      </c>
      <c r="C371" s="15" t="s">
        <v>248</v>
      </c>
      <c r="D371" s="15"/>
      <c r="E371" s="15"/>
      <c r="F371" s="15"/>
      <c r="G371" s="16" t="n">
        <f aca="false">G372+G382+G409+G469</f>
        <v>365061.9</v>
      </c>
    </row>
    <row r="372" customFormat="false" ht="15" hidden="false" customHeight="false" outlineLevel="0" collapsed="false">
      <c r="A372" s="14" t="s">
        <v>361</v>
      </c>
      <c r="B372" s="15" t="s">
        <v>690</v>
      </c>
      <c r="C372" s="15" t="s">
        <v>248</v>
      </c>
      <c r="D372" s="15" t="s">
        <v>14</v>
      </c>
      <c r="E372" s="15"/>
      <c r="F372" s="15"/>
      <c r="G372" s="16" t="n">
        <f aca="false">G373</f>
        <v>5192</v>
      </c>
    </row>
    <row r="373" customFormat="false" ht="30" hidden="false" customHeight="false" outlineLevel="0" collapsed="false">
      <c r="A373" s="17" t="s">
        <v>276</v>
      </c>
      <c r="B373" s="15" t="s">
        <v>690</v>
      </c>
      <c r="C373" s="15" t="s">
        <v>248</v>
      </c>
      <c r="D373" s="15" t="s">
        <v>14</v>
      </c>
      <c r="E373" s="18" t="s">
        <v>277</v>
      </c>
      <c r="F373" s="15"/>
      <c r="G373" s="16" t="n">
        <f aca="false">G374</f>
        <v>5192</v>
      </c>
    </row>
    <row r="374" customFormat="false" ht="45" hidden="false" customHeight="false" outlineLevel="0" collapsed="false">
      <c r="A374" s="17" t="s">
        <v>362</v>
      </c>
      <c r="B374" s="15" t="s">
        <v>690</v>
      </c>
      <c r="C374" s="15" t="s">
        <v>248</v>
      </c>
      <c r="D374" s="15" t="s">
        <v>14</v>
      </c>
      <c r="E374" s="18" t="s">
        <v>363</v>
      </c>
      <c r="F374" s="15"/>
      <c r="G374" s="16" t="n">
        <f aca="false">G375</f>
        <v>5192</v>
      </c>
    </row>
    <row r="375" customFormat="false" ht="45" hidden="false" customHeight="false" outlineLevel="0" collapsed="false">
      <c r="A375" s="21" t="s">
        <v>364</v>
      </c>
      <c r="B375" s="15" t="s">
        <v>690</v>
      </c>
      <c r="C375" s="15" t="s">
        <v>248</v>
      </c>
      <c r="D375" s="15" t="s">
        <v>14</v>
      </c>
      <c r="E375" s="18" t="s">
        <v>365</v>
      </c>
      <c r="F375" s="15"/>
      <c r="G375" s="16" t="n">
        <f aca="false">G376+G379</f>
        <v>5192</v>
      </c>
    </row>
    <row r="376" customFormat="false" ht="30" hidden="false" customHeight="false" outlineLevel="0" collapsed="false">
      <c r="A376" s="21" t="s">
        <v>366</v>
      </c>
      <c r="B376" s="15" t="s">
        <v>690</v>
      </c>
      <c r="C376" s="15" t="s">
        <v>248</v>
      </c>
      <c r="D376" s="15" t="s">
        <v>14</v>
      </c>
      <c r="E376" s="18" t="s">
        <v>367</v>
      </c>
      <c r="F376" s="15"/>
      <c r="G376" s="16" t="n">
        <f aca="false">G377</f>
        <v>147.5</v>
      </c>
    </row>
    <row r="377" customFormat="false" ht="15" hidden="false" customHeight="false" outlineLevel="0" collapsed="false">
      <c r="A377" s="23" t="s">
        <v>63</v>
      </c>
      <c r="B377" s="15" t="s">
        <v>690</v>
      </c>
      <c r="C377" s="15" t="s">
        <v>248</v>
      </c>
      <c r="D377" s="15" t="s">
        <v>14</v>
      </c>
      <c r="E377" s="18" t="s">
        <v>367</v>
      </c>
      <c r="F377" s="15" t="s">
        <v>64</v>
      </c>
      <c r="G377" s="16" t="n">
        <f aca="false">G378</f>
        <v>147.5</v>
      </c>
    </row>
    <row r="378" customFormat="false" ht="60" hidden="false" customHeight="false" outlineLevel="0" collapsed="false">
      <c r="A378" s="23" t="s">
        <v>368</v>
      </c>
      <c r="B378" s="15" t="s">
        <v>690</v>
      </c>
      <c r="C378" s="15" t="s">
        <v>248</v>
      </c>
      <c r="D378" s="15" t="s">
        <v>14</v>
      </c>
      <c r="E378" s="18" t="s">
        <v>367</v>
      </c>
      <c r="F378" s="15" t="s">
        <v>331</v>
      </c>
      <c r="G378" s="16" t="n">
        <v>147.5</v>
      </c>
    </row>
    <row r="379" customFormat="false" ht="15" hidden="false" customHeight="false" outlineLevel="0" collapsed="false">
      <c r="A379" s="21" t="s">
        <v>369</v>
      </c>
      <c r="B379" s="15" t="s">
        <v>690</v>
      </c>
      <c r="C379" s="15" t="s">
        <v>248</v>
      </c>
      <c r="D379" s="15" t="s">
        <v>14</v>
      </c>
      <c r="E379" s="18" t="s">
        <v>370</v>
      </c>
      <c r="F379" s="22"/>
      <c r="G379" s="16" t="n">
        <f aca="false">G380</f>
        <v>5044.5</v>
      </c>
    </row>
    <row r="380" customFormat="false" ht="15" hidden="false" customHeight="false" outlineLevel="0" collapsed="false">
      <c r="A380" s="23" t="s">
        <v>63</v>
      </c>
      <c r="B380" s="15" t="s">
        <v>690</v>
      </c>
      <c r="C380" s="15" t="s">
        <v>248</v>
      </c>
      <c r="D380" s="15" t="s">
        <v>14</v>
      </c>
      <c r="E380" s="18" t="s">
        <v>370</v>
      </c>
      <c r="F380" s="15" t="n">
        <v>800</v>
      </c>
      <c r="G380" s="16" t="n">
        <f aca="false">G381</f>
        <v>5044.5</v>
      </c>
    </row>
    <row r="381" customFormat="false" ht="60" hidden="false" customHeight="false" outlineLevel="0" collapsed="false">
      <c r="A381" s="23" t="s">
        <v>368</v>
      </c>
      <c r="B381" s="15" t="s">
        <v>690</v>
      </c>
      <c r="C381" s="15" t="s">
        <v>248</v>
      </c>
      <c r="D381" s="15" t="s">
        <v>14</v>
      </c>
      <c r="E381" s="18" t="s">
        <v>370</v>
      </c>
      <c r="F381" s="15" t="n">
        <v>810</v>
      </c>
      <c r="G381" s="16" t="n">
        <f aca="false">4192+852.5</f>
        <v>5044.5</v>
      </c>
    </row>
    <row r="382" customFormat="false" ht="15" hidden="false" customHeight="false" outlineLevel="0" collapsed="false">
      <c r="A382" s="23" t="s">
        <v>371</v>
      </c>
      <c r="B382" s="15" t="s">
        <v>690</v>
      </c>
      <c r="C382" s="15" t="s">
        <v>248</v>
      </c>
      <c r="D382" s="15" t="s">
        <v>16</v>
      </c>
      <c r="E382" s="15"/>
      <c r="F382" s="15"/>
      <c r="G382" s="16" t="n">
        <f aca="false">G383+G403+G397</f>
        <v>188889.8</v>
      </c>
    </row>
    <row r="383" customFormat="false" ht="30" hidden="false" customHeight="false" outlineLevel="0" collapsed="false">
      <c r="A383" s="17" t="s">
        <v>372</v>
      </c>
      <c r="B383" s="15" t="s">
        <v>690</v>
      </c>
      <c r="C383" s="15" t="s">
        <v>248</v>
      </c>
      <c r="D383" s="15" t="s">
        <v>16</v>
      </c>
      <c r="E383" s="18" t="s">
        <v>373</v>
      </c>
      <c r="F383" s="15"/>
      <c r="G383" s="16" t="n">
        <f aca="false">G384+G392</f>
        <v>177489.8</v>
      </c>
    </row>
    <row r="384" customFormat="false" ht="15" hidden="false" customHeight="false" outlineLevel="0" collapsed="false">
      <c r="A384" s="17" t="s">
        <v>374</v>
      </c>
      <c r="B384" s="15" t="s">
        <v>690</v>
      </c>
      <c r="C384" s="15" t="s">
        <v>248</v>
      </c>
      <c r="D384" s="15" t="s">
        <v>16</v>
      </c>
      <c r="E384" s="18" t="s">
        <v>375</v>
      </c>
      <c r="F384" s="15"/>
      <c r="G384" s="16" t="n">
        <f aca="false">G385</f>
        <v>175289.8</v>
      </c>
    </row>
    <row r="385" customFormat="false" ht="15" hidden="false" customHeight="false" outlineLevel="0" collapsed="false">
      <c r="A385" s="21" t="s">
        <v>376</v>
      </c>
      <c r="B385" s="15" t="s">
        <v>690</v>
      </c>
      <c r="C385" s="15" t="s">
        <v>248</v>
      </c>
      <c r="D385" s="15" t="s">
        <v>16</v>
      </c>
      <c r="E385" s="18" t="s">
        <v>377</v>
      </c>
      <c r="F385" s="15"/>
      <c r="G385" s="16" t="n">
        <f aca="false">G386+G389</f>
        <v>175289.8</v>
      </c>
    </row>
    <row r="386" customFormat="false" ht="30" hidden="false" customHeight="false" outlineLevel="0" collapsed="false">
      <c r="A386" s="21" t="s">
        <v>378</v>
      </c>
      <c r="B386" s="15" t="s">
        <v>690</v>
      </c>
      <c r="C386" s="15" t="s">
        <v>248</v>
      </c>
      <c r="D386" s="15" t="s">
        <v>16</v>
      </c>
      <c r="E386" s="18" t="s">
        <v>379</v>
      </c>
      <c r="F386" s="15"/>
      <c r="G386" s="16" t="n">
        <f aca="false">G387</f>
        <v>173536.9</v>
      </c>
    </row>
    <row r="387" customFormat="false" ht="45" hidden="false" customHeight="false" outlineLevel="0" collapsed="false">
      <c r="A387" s="19" t="s">
        <v>380</v>
      </c>
      <c r="B387" s="15" t="s">
        <v>690</v>
      </c>
      <c r="C387" s="15" t="s">
        <v>248</v>
      </c>
      <c r="D387" s="15" t="s">
        <v>16</v>
      </c>
      <c r="E387" s="18" t="s">
        <v>379</v>
      </c>
      <c r="F387" s="15" t="s">
        <v>381</v>
      </c>
      <c r="G387" s="16" t="n">
        <f aca="false">G388</f>
        <v>173536.9</v>
      </c>
    </row>
    <row r="388" customFormat="false" ht="15" hidden="false" customHeight="false" outlineLevel="0" collapsed="false">
      <c r="A388" s="19" t="s">
        <v>382</v>
      </c>
      <c r="B388" s="15" t="s">
        <v>690</v>
      </c>
      <c r="C388" s="15" t="s">
        <v>248</v>
      </c>
      <c r="D388" s="15" t="s">
        <v>16</v>
      </c>
      <c r="E388" s="18" t="s">
        <v>379</v>
      </c>
      <c r="F388" s="15" t="s">
        <v>383</v>
      </c>
      <c r="G388" s="16" t="n">
        <v>173536.9</v>
      </c>
    </row>
    <row r="389" customFormat="false" ht="45" hidden="false" customHeight="false" outlineLevel="0" collapsed="false">
      <c r="A389" s="21" t="s">
        <v>384</v>
      </c>
      <c r="B389" s="15" t="s">
        <v>690</v>
      </c>
      <c r="C389" s="15" t="s">
        <v>248</v>
      </c>
      <c r="D389" s="15" t="s">
        <v>16</v>
      </c>
      <c r="E389" s="18" t="s">
        <v>385</v>
      </c>
      <c r="F389" s="15"/>
      <c r="G389" s="16" t="n">
        <f aca="false">G390</f>
        <v>1752.9</v>
      </c>
    </row>
    <row r="390" customFormat="false" ht="45" hidden="false" customHeight="false" outlineLevel="0" collapsed="false">
      <c r="A390" s="19" t="s">
        <v>380</v>
      </c>
      <c r="B390" s="15" t="s">
        <v>690</v>
      </c>
      <c r="C390" s="15" t="s">
        <v>248</v>
      </c>
      <c r="D390" s="15" t="s">
        <v>16</v>
      </c>
      <c r="E390" s="18" t="s">
        <v>385</v>
      </c>
      <c r="F390" s="15" t="s">
        <v>381</v>
      </c>
      <c r="G390" s="16" t="n">
        <f aca="false">G391</f>
        <v>1752.9</v>
      </c>
    </row>
    <row r="391" customFormat="false" ht="15" hidden="false" customHeight="false" outlineLevel="0" collapsed="false">
      <c r="A391" s="19" t="s">
        <v>382</v>
      </c>
      <c r="B391" s="15" t="s">
        <v>690</v>
      </c>
      <c r="C391" s="15" t="s">
        <v>248</v>
      </c>
      <c r="D391" s="15" t="s">
        <v>16</v>
      </c>
      <c r="E391" s="18" t="s">
        <v>385</v>
      </c>
      <c r="F391" s="15" t="s">
        <v>383</v>
      </c>
      <c r="G391" s="16" t="n">
        <f aca="false">0+1752.9</f>
        <v>1752.9</v>
      </c>
    </row>
    <row r="392" customFormat="false" ht="45" hidden="false" customHeight="false" outlineLevel="0" collapsed="false">
      <c r="A392" s="17" t="s">
        <v>386</v>
      </c>
      <c r="B392" s="15" t="s">
        <v>690</v>
      </c>
      <c r="C392" s="15" t="s">
        <v>248</v>
      </c>
      <c r="D392" s="15" t="s">
        <v>16</v>
      </c>
      <c r="E392" s="18" t="s">
        <v>387</v>
      </c>
      <c r="F392" s="15"/>
      <c r="G392" s="16" t="n">
        <f aca="false">G393</f>
        <v>2200</v>
      </c>
    </row>
    <row r="393" customFormat="false" ht="90" hidden="false" customHeight="false" outlineLevel="0" collapsed="false">
      <c r="A393" s="21" t="s">
        <v>388</v>
      </c>
      <c r="B393" s="15" t="s">
        <v>690</v>
      </c>
      <c r="C393" s="15" t="s">
        <v>248</v>
      </c>
      <c r="D393" s="15" t="s">
        <v>16</v>
      </c>
      <c r="E393" s="18" t="s">
        <v>389</v>
      </c>
      <c r="F393" s="22"/>
      <c r="G393" s="16" t="n">
        <f aca="false">G394</f>
        <v>2200</v>
      </c>
    </row>
    <row r="394" customFormat="false" ht="60" hidden="false" customHeight="false" outlineLevel="0" collapsed="false">
      <c r="A394" s="20" t="s">
        <v>390</v>
      </c>
      <c r="B394" s="15" t="s">
        <v>690</v>
      </c>
      <c r="C394" s="15" t="s">
        <v>248</v>
      </c>
      <c r="D394" s="15" t="s">
        <v>16</v>
      </c>
      <c r="E394" s="18" t="s">
        <v>391</v>
      </c>
      <c r="F394" s="22"/>
      <c r="G394" s="16" t="n">
        <f aca="false">G395</f>
        <v>2200</v>
      </c>
    </row>
    <row r="395" customFormat="false" ht="30" hidden="false" customHeight="false" outlineLevel="0" collapsed="false">
      <c r="A395" s="19" t="s">
        <v>39</v>
      </c>
      <c r="B395" s="15" t="s">
        <v>690</v>
      </c>
      <c r="C395" s="15" t="s">
        <v>248</v>
      </c>
      <c r="D395" s="15" t="s">
        <v>16</v>
      </c>
      <c r="E395" s="18" t="s">
        <v>391</v>
      </c>
      <c r="F395" s="15" t="s">
        <v>40</v>
      </c>
      <c r="G395" s="16" t="n">
        <f aca="false">G396</f>
        <v>2200</v>
      </c>
    </row>
    <row r="396" customFormat="false" ht="45" hidden="false" customHeight="false" outlineLevel="0" collapsed="false">
      <c r="A396" s="19" t="s">
        <v>41</v>
      </c>
      <c r="B396" s="15" t="s">
        <v>690</v>
      </c>
      <c r="C396" s="15" t="s">
        <v>248</v>
      </c>
      <c r="D396" s="15" t="s">
        <v>16</v>
      </c>
      <c r="E396" s="18" t="s">
        <v>391</v>
      </c>
      <c r="F396" s="15" t="s">
        <v>42</v>
      </c>
      <c r="G396" s="16" t="n">
        <f aca="false">1529.6+670.4</f>
        <v>2200</v>
      </c>
    </row>
    <row r="397" customFormat="false" ht="30" hidden="false" customHeight="false" outlineLevel="0" collapsed="false">
      <c r="A397" s="17" t="s">
        <v>53</v>
      </c>
      <c r="B397" s="15" t="s">
        <v>690</v>
      </c>
      <c r="C397" s="15" t="s">
        <v>248</v>
      </c>
      <c r="D397" s="15" t="s">
        <v>16</v>
      </c>
      <c r="E397" s="18" t="s">
        <v>54</v>
      </c>
      <c r="F397" s="15"/>
      <c r="G397" s="16" t="n">
        <f aca="false">G398</f>
        <v>8400</v>
      </c>
    </row>
    <row r="398" customFormat="false" ht="15" hidden="false" customHeight="false" outlineLevel="0" collapsed="false">
      <c r="A398" s="17" t="s">
        <v>55</v>
      </c>
      <c r="B398" s="15" t="s">
        <v>690</v>
      </c>
      <c r="C398" s="15" t="s">
        <v>248</v>
      </c>
      <c r="D398" s="15" t="s">
        <v>16</v>
      </c>
      <c r="E398" s="18" t="s">
        <v>56</v>
      </c>
      <c r="F398" s="15"/>
      <c r="G398" s="16" t="n">
        <f aca="false">G399</f>
        <v>8400</v>
      </c>
    </row>
    <row r="399" customFormat="false" ht="60" hidden="false" customHeight="false" outlineLevel="0" collapsed="false">
      <c r="A399" s="21" t="s">
        <v>57</v>
      </c>
      <c r="B399" s="15" t="s">
        <v>690</v>
      </c>
      <c r="C399" s="15" t="s">
        <v>248</v>
      </c>
      <c r="D399" s="15" t="s">
        <v>16</v>
      </c>
      <c r="E399" s="18" t="s">
        <v>58</v>
      </c>
      <c r="F399" s="15"/>
      <c r="G399" s="16" t="n">
        <f aca="false">G400</f>
        <v>8400</v>
      </c>
    </row>
    <row r="400" customFormat="false" ht="120" hidden="false" customHeight="false" outlineLevel="0" collapsed="false">
      <c r="A400" s="21" t="s">
        <v>59</v>
      </c>
      <c r="B400" s="15" t="s">
        <v>690</v>
      </c>
      <c r="C400" s="15" t="s">
        <v>248</v>
      </c>
      <c r="D400" s="15" t="s">
        <v>16</v>
      </c>
      <c r="E400" s="18" t="s">
        <v>60</v>
      </c>
      <c r="F400" s="15"/>
      <c r="G400" s="16" t="n">
        <f aca="false">G401</f>
        <v>8400</v>
      </c>
    </row>
    <row r="401" customFormat="false" ht="30" hidden="false" customHeight="false" outlineLevel="0" collapsed="false">
      <c r="A401" s="19" t="s">
        <v>39</v>
      </c>
      <c r="B401" s="15" t="s">
        <v>690</v>
      </c>
      <c r="C401" s="15" t="s">
        <v>248</v>
      </c>
      <c r="D401" s="15" t="s">
        <v>16</v>
      </c>
      <c r="E401" s="18" t="s">
        <v>60</v>
      </c>
      <c r="F401" s="15" t="s">
        <v>40</v>
      </c>
      <c r="G401" s="16" t="n">
        <f aca="false">G402</f>
        <v>8400</v>
      </c>
    </row>
    <row r="402" customFormat="false" ht="45" hidden="false" customHeight="false" outlineLevel="0" collapsed="false">
      <c r="A402" s="19" t="s">
        <v>41</v>
      </c>
      <c r="B402" s="15" t="s">
        <v>690</v>
      </c>
      <c r="C402" s="15" t="s">
        <v>248</v>
      </c>
      <c r="D402" s="15" t="s">
        <v>16</v>
      </c>
      <c r="E402" s="18" t="s">
        <v>60</v>
      </c>
      <c r="F402" s="15" t="s">
        <v>42</v>
      </c>
      <c r="G402" s="16" t="n">
        <v>8400</v>
      </c>
    </row>
    <row r="403" customFormat="false" ht="30" hidden="false" customHeight="false" outlineLevel="0" collapsed="false">
      <c r="A403" s="17" t="s">
        <v>276</v>
      </c>
      <c r="B403" s="15" t="s">
        <v>690</v>
      </c>
      <c r="C403" s="15" t="s">
        <v>248</v>
      </c>
      <c r="D403" s="15" t="s">
        <v>16</v>
      </c>
      <c r="E403" s="18" t="s">
        <v>277</v>
      </c>
      <c r="F403" s="15"/>
      <c r="G403" s="16" t="n">
        <f aca="false">G404</f>
        <v>3000</v>
      </c>
    </row>
    <row r="404" customFormat="false" ht="15" hidden="false" customHeight="false" outlineLevel="0" collapsed="false">
      <c r="A404" s="17" t="s">
        <v>278</v>
      </c>
      <c r="B404" s="15" t="s">
        <v>690</v>
      </c>
      <c r="C404" s="15" t="s">
        <v>248</v>
      </c>
      <c r="D404" s="15" t="s">
        <v>16</v>
      </c>
      <c r="E404" s="18" t="s">
        <v>279</v>
      </c>
      <c r="F404" s="15"/>
      <c r="G404" s="16" t="n">
        <f aca="false">G405</f>
        <v>3000</v>
      </c>
    </row>
    <row r="405" customFormat="false" ht="30" hidden="false" customHeight="false" outlineLevel="0" collapsed="false">
      <c r="A405" s="21" t="s">
        <v>280</v>
      </c>
      <c r="B405" s="15" t="s">
        <v>690</v>
      </c>
      <c r="C405" s="15" t="s">
        <v>248</v>
      </c>
      <c r="D405" s="15" t="s">
        <v>16</v>
      </c>
      <c r="E405" s="18" t="s">
        <v>281</v>
      </c>
      <c r="F405" s="15"/>
      <c r="G405" s="16" t="n">
        <f aca="false">G406</f>
        <v>3000</v>
      </c>
    </row>
    <row r="406" customFormat="false" ht="30" hidden="false" customHeight="false" outlineLevel="0" collapsed="false">
      <c r="A406" s="21" t="s">
        <v>392</v>
      </c>
      <c r="B406" s="15" t="s">
        <v>690</v>
      </c>
      <c r="C406" s="15" t="s">
        <v>248</v>
      </c>
      <c r="D406" s="15" t="s">
        <v>16</v>
      </c>
      <c r="E406" s="18" t="s">
        <v>393</v>
      </c>
      <c r="F406" s="15"/>
      <c r="G406" s="16" t="n">
        <f aca="false">G407</f>
        <v>3000</v>
      </c>
    </row>
    <row r="407" customFormat="false" ht="45" hidden="false" customHeight="false" outlineLevel="0" collapsed="false">
      <c r="A407" s="19" t="s">
        <v>163</v>
      </c>
      <c r="B407" s="15" t="s">
        <v>690</v>
      </c>
      <c r="C407" s="15" t="s">
        <v>248</v>
      </c>
      <c r="D407" s="15" t="s">
        <v>16</v>
      </c>
      <c r="E407" s="18" t="s">
        <v>393</v>
      </c>
      <c r="F407" s="15" t="s">
        <v>164</v>
      </c>
      <c r="G407" s="16" t="n">
        <f aca="false">G408</f>
        <v>3000</v>
      </c>
    </row>
    <row r="408" customFormat="false" ht="15" hidden="false" customHeight="false" outlineLevel="0" collapsed="false">
      <c r="A408" s="19" t="s">
        <v>165</v>
      </c>
      <c r="B408" s="15" t="s">
        <v>690</v>
      </c>
      <c r="C408" s="15" t="s">
        <v>248</v>
      </c>
      <c r="D408" s="15" t="s">
        <v>16</v>
      </c>
      <c r="E408" s="18" t="s">
        <v>393</v>
      </c>
      <c r="F408" s="15" t="s">
        <v>166</v>
      </c>
      <c r="G408" s="16" t="n">
        <f aca="false">7000-4000</f>
        <v>3000</v>
      </c>
    </row>
    <row r="409" customFormat="false" ht="15" hidden="false" customHeight="false" outlineLevel="0" collapsed="false">
      <c r="A409" s="14" t="s">
        <v>394</v>
      </c>
      <c r="B409" s="15" t="s">
        <v>690</v>
      </c>
      <c r="C409" s="15" t="s">
        <v>248</v>
      </c>
      <c r="D409" s="15" t="s">
        <v>30</v>
      </c>
      <c r="E409" s="15"/>
      <c r="F409" s="15"/>
      <c r="G409" s="16" t="n">
        <f aca="false">G419+G424+G410</f>
        <v>124431.4</v>
      </c>
    </row>
    <row r="410" customFormat="false" ht="46.8" hidden="false" customHeight="false" outlineLevel="0" collapsed="false">
      <c r="A410" s="61" t="s">
        <v>115</v>
      </c>
      <c r="B410" s="15" t="s">
        <v>690</v>
      </c>
      <c r="C410" s="15" t="s">
        <v>248</v>
      </c>
      <c r="D410" s="15" t="s">
        <v>30</v>
      </c>
      <c r="E410" s="62" t="s">
        <v>116</v>
      </c>
      <c r="F410" s="15"/>
      <c r="G410" s="16" t="n">
        <f aca="false">G411</f>
        <v>6052</v>
      </c>
    </row>
    <row r="411" customFormat="false" ht="30" hidden="false" customHeight="false" outlineLevel="0" collapsed="false">
      <c r="A411" s="17" t="s">
        <v>117</v>
      </c>
      <c r="B411" s="15" t="s">
        <v>690</v>
      </c>
      <c r="C411" s="15" t="s">
        <v>248</v>
      </c>
      <c r="D411" s="15" t="s">
        <v>30</v>
      </c>
      <c r="E411" s="18" t="s">
        <v>118</v>
      </c>
      <c r="F411" s="15"/>
      <c r="G411" s="16" t="n">
        <f aca="false">G412</f>
        <v>6052</v>
      </c>
    </row>
    <row r="412" customFormat="false" ht="30" hidden="false" customHeight="false" outlineLevel="0" collapsed="false">
      <c r="A412" s="21" t="s">
        <v>395</v>
      </c>
      <c r="B412" s="15" t="s">
        <v>690</v>
      </c>
      <c r="C412" s="15" t="s">
        <v>248</v>
      </c>
      <c r="D412" s="15" t="s">
        <v>30</v>
      </c>
      <c r="E412" s="18" t="s">
        <v>396</v>
      </c>
      <c r="F412" s="15"/>
      <c r="G412" s="16" t="n">
        <f aca="false">G413+G416</f>
        <v>6052</v>
      </c>
    </row>
    <row r="413" customFormat="false" ht="15" hidden="false" customHeight="false" outlineLevel="0" collapsed="false">
      <c r="A413" s="40" t="s">
        <v>397</v>
      </c>
      <c r="B413" s="15" t="s">
        <v>690</v>
      </c>
      <c r="C413" s="15" t="s">
        <v>248</v>
      </c>
      <c r="D413" s="15" t="s">
        <v>30</v>
      </c>
      <c r="E413" s="18" t="s">
        <v>398</v>
      </c>
      <c r="F413" s="15"/>
      <c r="G413" s="16" t="n">
        <f aca="false">G414</f>
        <v>5010</v>
      </c>
    </row>
    <row r="414" customFormat="false" ht="30" hidden="false" customHeight="false" outlineLevel="0" collapsed="false">
      <c r="A414" s="19" t="s">
        <v>39</v>
      </c>
      <c r="B414" s="15" t="s">
        <v>690</v>
      </c>
      <c r="C414" s="15" t="s">
        <v>248</v>
      </c>
      <c r="D414" s="15" t="s">
        <v>30</v>
      </c>
      <c r="E414" s="18" t="s">
        <v>398</v>
      </c>
      <c r="F414" s="15" t="s">
        <v>40</v>
      </c>
      <c r="G414" s="16" t="n">
        <f aca="false">G415</f>
        <v>5010</v>
      </c>
    </row>
    <row r="415" customFormat="false" ht="45" hidden="false" customHeight="false" outlineLevel="0" collapsed="false">
      <c r="A415" s="19" t="s">
        <v>41</v>
      </c>
      <c r="B415" s="15" t="s">
        <v>690</v>
      </c>
      <c r="C415" s="15" t="s">
        <v>248</v>
      </c>
      <c r="D415" s="15" t="s">
        <v>30</v>
      </c>
      <c r="E415" s="18" t="s">
        <v>398</v>
      </c>
      <c r="F415" s="15" t="s">
        <v>42</v>
      </c>
      <c r="G415" s="16" t="n">
        <f aca="false">4900+80+30</f>
        <v>5010</v>
      </c>
    </row>
    <row r="416" customFormat="false" ht="15" hidden="false" customHeight="false" outlineLevel="0" collapsed="false">
      <c r="A416" s="41" t="s">
        <v>399</v>
      </c>
      <c r="B416" s="15" t="s">
        <v>690</v>
      </c>
      <c r="C416" s="15" t="s">
        <v>248</v>
      </c>
      <c r="D416" s="15" t="s">
        <v>30</v>
      </c>
      <c r="E416" s="15" t="s">
        <v>400</v>
      </c>
      <c r="F416" s="15"/>
      <c r="G416" s="16" t="n">
        <f aca="false">G417</f>
        <v>1042</v>
      </c>
    </row>
    <row r="417" customFormat="false" ht="30" hidden="false" customHeight="false" outlineLevel="0" collapsed="false">
      <c r="A417" s="19" t="s">
        <v>39</v>
      </c>
      <c r="B417" s="15" t="s">
        <v>690</v>
      </c>
      <c r="C417" s="15" t="s">
        <v>248</v>
      </c>
      <c r="D417" s="15" t="s">
        <v>30</v>
      </c>
      <c r="E417" s="15" t="s">
        <v>400</v>
      </c>
      <c r="F417" s="15" t="s">
        <v>40</v>
      </c>
      <c r="G417" s="16" t="n">
        <f aca="false">G418</f>
        <v>1042</v>
      </c>
    </row>
    <row r="418" customFormat="false" ht="45" hidden="false" customHeight="false" outlineLevel="0" collapsed="false">
      <c r="A418" s="19" t="s">
        <v>41</v>
      </c>
      <c r="B418" s="15" t="s">
        <v>690</v>
      </c>
      <c r="C418" s="15" t="s">
        <v>248</v>
      </c>
      <c r="D418" s="15" t="s">
        <v>30</v>
      </c>
      <c r="E418" s="15" t="s">
        <v>400</v>
      </c>
      <c r="F418" s="15" t="s">
        <v>42</v>
      </c>
      <c r="G418" s="16" t="n">
        <f aca="false">2353-1311</f>
        <v>1042</v>
      </c>
    </row>
    <row r="419" customFormat="false" ht="60" hidden="false" customHeight="false" outlineLevel="0" collapsed="false">
      <c r="A419" s="17" t="s">
        <v>67</v>
      </c>
      <c r="B419" s="15" t="s">
        <v>690</v>
      </c>
      <c r="C419" s="15" t="s">
        <v>248</v>
      </c>
      <c r="D419" s="15" t="s">
        <v>30</v>
      </c>
      <c r="E419" s="18" t="s">
        <v>68</v>
      </c>
      <c r="F419" s="15"/>
      <c r="G419" s="16" t="n">
        <f aca="false">G420</f>
        <v>165</v>
      </c>
    </row>
    <row r="420" customFormat="false" ht="30" hidden="false" customHeight="false" outlineLevel="0" collapsed="false">
      <c r="A420" s="20" t="s">
        <v>75</v>
      </c>
      <c r="B420" s="15" t="s">
        <v>690</v>
      </c>
      <c r="C420" s="15" t="s">
        <v>248</v>
      </c>
      <c r="D420" s="15" t="s">
        <v>30</v>
      </c>
      <c r="E420" s="18" t="s">
        <v>76</v>
      </c>
      <c r="F420" s="16"/>
      <c r="G420" s="16" t="n">
        <f aca="false">G421</f>
        <v>165</v>
      </c>
    </row>
    <row r="421" customFormat="false" ht="75" hidden="false" customHeight="false" outlineLevel="0" collapsed="false">
      <c r="A421" s="25" t="s">
        <v>77</v>
      </c>
      <c r="B421" s="15" t="s">
        <v>690</v>
      </c>
      <c r="C421" s="15" t="s">
        <v>248</v>
      </c>
      <c r="D421" s="15" t="s">
        <v>30</v>
      </c>
      <c r="E421" s="18" t="s">
        <v>78</v>
      </c>
      <c r="F421" s="16"/>
      <c r="G421" s="16" t="n">
        <f aca="false">G422</f>
        <v>165</v>
      </c>
    </row>
    <row r="422" customFormat="false" ht="30" hidden="false" customHeight="false" outlineLevel="0" collapsed="false">
      <c r="A422" s="19" t="s">
        <v>39</v>
      </c>
      <c r="B422" s="15" t="s">
        <v>690</v>
      </c>
      <c r="C422" s="15" t="s">
        <v>248</v>
      </c>
      <c r="D422" s="15" t="s">
        <v>30</v>
      </c>
      <c r="E422" s="18" t="s">
        <v>78</v>
      </c>
      <c r="F422" s="15" t="n">
        <v>200</v>
      </c>
      <c r="G422" s="16" t="n">
        <f aca="false">G423</f>
        <v>165</v>
      </c>
    </row>
    <row r="423" customFormat="false" ht="45" hidden="false" customHeight="false" outlineLevel="0" collapsed="false">
      <c r="A423" s="19" t="s">
        <v>41</v>
      </c>
      <c r="B423" s="15" t="s">
        <v>690</v>
      </c>
      <c r="C423" s="15" t="s">
        <v>248</v>
      </c>
      <c r="D423" s="15" t="s">
        <v>30</v>
      </c>
      <c r="E423" s="18" t="s">
        <v>78</v>
      </c>
      <c r="F423" s="15" t="n">
        <v>240</v>
      </c>
      <c r="G423" s="16" t="n">
        <f aca="false">165</f>
        <v>165</v>
      </c>
    </row>
    <row r="424" customFormat="false" ht="30" hidden="false" customHeight="false" outlineLevel="0" collapsed="false">
      <c r="A424" s="17" t="s">
        <v>276</v>
      </c>
      <c r="B424" s="15" t="s">
        <v>690</v>
      </c>
      <c r="C424" s="15" t="s">
        <v>248</v>
      </c>
      <c r="D424" s="15" t="s">
        <v>30</v>
      </c>
      <c r="E424" s="18" t="s">
        <v>277</v>
      </c>
      <c r="F424" s="15"/>
      <c r="G424" s="16" t="n">
        <f aca="false">G425+G452</f>
        <v>118214.4</v>
      </c>
    </row>
    <row r="425" customFormat="false" ht="15" hidden="false" customHeight="false" outlineLevel="0" collapsed="false">
      <c r="A425" s="17" t="s">
        <v>278</v>
      </c>
      <c r="B425" s="15" t="s">
        <v>690</v>
      </c>
      <c r="C425" s="15" t="s">
        <v>248</v>
      </c>
      <c r="D425" s="15" t="s">
        <v>30</v>
      </c>
      <c r="E425" s="18" t="s">
        <v>279</v>
      </c>
      <c r="F425" s="15"/>
      <c r="G425" s="16" t="n">
        <f aca="false">G426+G436</f>
        <v>62249.4</v>
      </c>
    </row>
    <row r="426" customFormat="false" ht="45" hidden="false" customHeight="false" outlineLevel="0" collapsed="false">
      <c r="A426" s="21" t="s">
        <v>401</v>
      </c>
      <c r="B426" s="15" t="s">
        <v>690</v>
      </c>
      <c r="C426" s="15" t="s">
        <v>248</v>
      </c>
      <c r="D426" s="15" t="s">
        <v>30</v>
      </c>
      <c r="E426" s="18" t="s">
        <v>402</v>
      </c>
      <c r="F426" s="15"/>
      <c r="G426" s="16" t="n">
        <f aca="false">G427+G430+G433</f>
        <v>31583.2</v>
      </c>
    </row>
    <row r="427" customFormat="false" ht="30" hidden="false" customHeight="false" outlineLevel="0" collapsed="false">
      <c r="A427" s="21" t="s">
        <v>403</v>
      </c>
      <c r="B427" s="15" t="s">
        <v>690</v>
      </c>
      <c r="C427" s="15" t="s">
        <v>248</v>
      </c>
      <c r="D427" s="15" t="s">
        <v>30</v>
      </c>
      <c r="E427" s="18" t="s">
        <v>404</v>
      </c>
      <c r="F427" s="15"/>
      <c r="G427" s="16" t="n">
        <f aca="false">G428</f>
        <v>1200</v>
      </c>
    </row>
    <row r="428" customFormat="false" ht="45" hidden="false" customHeight="false" outlineLevel="0" collapsed="false">
      <c r="A428" s="19" t="s">
        <v>163</v>
      </c>
      <c r="B428" s="15" t="s">
        <v>690</v>
      </c>
      <c r="C428" s="15" t="s">
        <v>248</v>
      </c>
      <c r="D428" s="15" t="s">
        <v>30</v>
      </c>
      <c r="E428" s="18" t="s">
        <v>404</v>
      </c>
      <c r="F428" s="15" t="s">
        <v>164</v>
      </c>
      <c r="G428" s="16" t="n">
        <f aca="false">G429</f>
        <v>1200</v>
      </c>
    </row>
    <row r="429" customFormat="false" ht="15" hidden="false" customHeight="false" outlineLevel="0" collapsed="false">
      <c r="A429" s="19" t="s">
        <v>165</v>
      </c>
      <c r="B429" s="15" t="s">
        <v>690</v>
      </c>
      <c r="C429" s="15" t="s">
        <v>248</v>
      </c>
      <c r="D429" s="15" t="s">
        <v>30</v>
      </c>
      <c r="E429" s="18" t="s">
        <v>404</v>
      </c>
      <c r="F429" s="15" t="s">
        <v>166</v>
      </c>
      <c r="G429" s="16" t="n">
        <v>1200</v>
      </c>
    </row>
    <row r="430" customFormat="false" ht="30" hidden="false" customHeight="false" outlineLevel="0" collapsed="false">
      <c r="A430" s="21" t="s">
        <v>405</v>
      </c>
      <c r="B430" s="15" t="s">
        <v>690</v>
      </c>
      <c r="C430" s="15" t="s">
        <v>248</v>
      </c>
      <c r="D430" s="15" t="s">
        <v>30</v>
      </c>
      <c r="E430" s="18" t="s">
        <v>406</v>
      </c>
      <c r="F430" s="15"/>
      <c r="G430" s="16" t="n">
        <f aca="false">G431</f>
        <v>17000</v>
      </c>
    </row>
    <row r="431" customFormat="false" ht="45" hidden="false" customHeight="false" outlineLevel="0" collapsed="false">
      <c r="A431" s="19" t="s">
        <v>163</v>
      </c>
      <c r="B431" s="15" t="s">
        <v>690</v>
      </c>
      <c r="C431" s="15" t="s">
        <v>248</v>
      </c>
      <c r="D431" s="15" t="s">
        <v>30</v>
      </c>
      <c r="E431" s="18" t="s">
        <v>406</v>
      </c>
      <c r="F431" s="15" t="s">
        <v>164</v>
      </c>
      <c r="G431" s="16" t="n">
        <f aca="false">G432</f>
        <v>17000</v>
      </c>
    </row>
    <row r="432" customFormat="false" ht="15" hidden="false" customHeight="false" outlineLevel="0" collapsed="false">
      <c r="A432" s="19" t="s">
        <v>165</v>
      </c>
      <c r="B432" s="15" t="s">
        <v>690</v>
      </c>
      <c r="C432" s="15" t="s">
        <v>248</v>
      </c>
      <c r="D432" s="15" t="s">
        <v>30</v>
      </c>
      <c r="E432" s="18" t="s">
        <v>406</v>
      </c>
      <c r="F432" s="15" t="s">
        <v>166</v>
      </c>
      <c r="G432" s="16" t="n">
        <v>17000</v>
      </c>
    </row>
    <row r="433" customFormat="false" ht="30" hidden="false" customHeight="false" outlineLevel="0" collapsed="false">
      <c r="A433" s="21" t="s">
        <v>407</v>
      </c>
      <c r="B433" s="15" t="s">
        <v>690</v>
      </c>
      <c r="C433" s="15" t="s">
        <v>248</v>
      </c>
      <c r="D433" s="15" t="s">
        <v>30</v>
      </c>
      <c r="E433" s="18" t="s">
        <v>408</v>
      </c>
      <c r="F433" s="15"/>
      <c r="G433" s="16" t="n">
        <f aca="false">G434</f>
        <v>13383.2</v>
      </c>
    </row>
    <row r="434" customFormat="false" ht="45" hidden="false" customHeight="false" outlineLevel="0" collapsed="false">
      <c r="A434" s="19" t="s">
        <v>163</v>
      </c>
      <c r="B434" s="15" t="s">
        <v>690</v>
      </c>
      <c r="C434" s="15" t="s">
        <v>248</v>
      </c>
      <c r="D434" s="15" t="s">
        <v>30</v>
      </c>
      <c r="E434" s="18" t="s">
        <v>408</v>
      </c>
      <c r="F434" s="15" t="s">
        <v>164</v>
      </c>
      <c r="G434" s="16" t="n">
        <f aca="false">G435</f>
        <v>13383.2</v>
      </c>
    </row>
    <row r="435" customFormat="false" ht="15" hidden="false" customHeight="false" outlineLevel="0" collapsed="false">
      <c r="A435" s="19" t="s">
        <v>165</v>
      </c>
      <c r="B435" s="15" t="s">
        <v>690</v>
      </c>
      <c r="C435" s="15" t="s">
        <v>248</v>
      </c>
      <c r="D435" s="15" t="s">
        <v>30</v>
      </c>
      <c r="E435" s="18" t="s">
        <v>408</v>
      </c>
      <c r="F435" s="15" t="s">
        <v>166</v>
      </c>
      <c r="G435" s="16" t="n">
        <v>13383.2</v>
      </c>
    </row>
    <row r="436" customFormat="false" ht="30" hidden="false" customHeight="false" outlineLevel="0" collapsed="false">
      <c r="A436" s="21" t="s">
        <v>280</v>
      </c>
      <c r="B436" s="15" t="s">
        <v>690</v>
      </c>
      <c r="C436" s="15" t="s">
        <v>248</v>
      </c>
      <c r="D436" s="15" t="s">
        <v>30</v>
      </c>
      <c r="E436" s="18" t="s">
        <v>281</v>
      </c>
      <c r="F436" s="15"/>
      <c r="G436" s="16" t="n">
        <f aca="false">G440+G443+G437+G449+G446</f>
        <v>30666.2</v>
      </c>
    </row>
    <row r="437" customFormat="false" ht="45" hidden="false" customHeight="false" outlineLevel="0" collapsed="false">
      <c r="A437" s="21" t="s">
        <v>409</v>
      </c>
      <c r="B437" s="15" t="s">
        <v>690</v>
      </c>
      <c r="C437" s="15" t="s">
        <v>248</v>
      </c>
      <c r="D437" s="15" t="s">
        <v>30</v>
      </c>
      <c r="E437" s="18" t="s">
        <v>410</v>
      </c>
      <c r="F437" s="15"/>
      <c r="G437" s="16" t="n">
        <f aca="false">G438</f>
        <v>12000</v>
      </c>
    </row>
    <row r="438" customFormat="false" ht="45" hidden="false" customHeight="false" outlineLevel="0" collapsed="false">
      <c r="A438" s="19" t="s">
        <v>163</v>
      </c>
      <c r="B438" s="15" t="s">
        <v>690</v>
      </c>
      <c r="C438" s="15" t="s">
        <v>248</v>
      </c>
      <c r="D438" s="15" t="s">
        <v>30</v>
      </c>
      <c r="E438" s="18" t="s">
        <v>410</v>
      </c>
      <c r="F438" s="15" t="s">
        <v>164</v>
      </c>
      <c r="G438" s="16" t="n">
        <f aca="false">G439</f>
        <v>12000</v>
      </c>
    </row>
    <row r="439" customFormat="false" ht="15" hidden="false" customHeight="false" outlineLevel="0" collapsed="false">
      <c r="A439" s="19" t="s">
        <v>165</v>
      </c>
      <c r="B439" s="15" t="s">
        <v>690</v>
      </c>
      <c r="C439" s="15" t="s">
        <v>248</v>
      </c>
      <c r="D439" s="15" t="s">
        <v>30</v>
      </c>
      <c r="E439" s="18" t="s">
        <v>410</v>
      </c>
      <c r="F439" s="15" t="s">
        <v>166</v>
      </c>
      <c r="G439" s="16" t="n">
        <v>12000</v>
      </c>
    </row>
    <row r="440" customFormat="false" ht="60" hidden="false" customHeight="false" outlineLevel="0" collapsed="false">
      <c r="A440" s="21" t="s">
        <v>411</v>
      </c>
      <c r="B440" s="15" t="s">
        <v>690</v>
      </c>
      <c r="C440" s="15" t="s">
        <v>248</v>
      </c>
      <c r="D440" s="15" t="s">
        <v>30</v>
      </c>
      <c r="E440" s="18" t="s">
        <v>412</v>
      </c>
      <c r="F440" s="15"/>
      <c r="G440" s="16" t="n">
        <f aca="false">G441</f>
        <v>162.7</v>
      </c>
    </row>
    <row r="441" customFormat="false" ht="45" hidden="false" customHeight="false" outlineLevel="0" collapsed="false">
      <c r="A441" s="19" t="s">
        <v>163</v>
      </c>
      <c r="B441" s="15" t="s">
        <v>690</v>
      </c>
      <c r="C441" s="15" t="s">
        <v>248</v>
      </c>
      <c r="D441" s="15" t="s">
        <v>30</v>
      </c>
      <c r="E441" s="18" t="s">
        <v>412</v>
      </c>
      <c r="F441" s="15" t="s">
        <v>164</v>
      </c>
      <c r="G441" s="16" t="n">
        <f aca="false">G442</f>
        <v>162.7</v>
      </c>
    </row>
    <row r="442" customFormat="false" ht="15" hidden="false" customHeight="false" outlineLevel="0" collapsed="false">
      <c r="A442" s="19" t="s">
        <v>165</v>
      </c>
      <c r="B442" s="15" t="s">
        <v>690</v>
      </c>
      <c r="C442" s="15" t="s">
        <v>248</v>
      </c>
      <c r="D442" s="15" t="s">
        <v>30</v>
      </c>
      <c r="E442" s="18" t="s">
        <v>412</v>
      </c>
      <c r="F442" s="15" t="s">
        <v>166</v>
      </c>
      <c r="G442" s="16" t="n">
        <v>162.7</v>
      </c>
    </row>
    <row r="443" customFormat="false" ht="75" hidden="false" customHeight="false" outlineLevel="0" collapsed="false">
      <c r="A443" s="21" t="s">
        <v>413</v>
      </c>
      <c r="B443" s="15" t="s">
        <v>690</v>
      </c>
      <c r="C443" s="15" t="s">
        <v>248</v>
      </c>
      <c r="D443" s="15" t="s">
        <v>30</v>
      </c>
      <c r="E443" s="18" t="s">
        <v>414</v>
      </c>
      <c r="F443" s="15"/>
      <c r="G443" s="16" t="n">
        <f aca="false">G444</f>
        <v>2278.5</v>
      </c>
    </row>
    <row r="444" customFormat="false" ht="30" hidden="false" customHeight="false" outlineLevel="0" collapsed="false">
      <c r="A444" s="19" t="s">
        <v>39</v>
      </c>
      <c r="B444" s="15" t="s">
        <v>690</v>
      </c>
      <c r="C444" s="15" t="s">
        <v>248</v>
      </c>
      <c r="D444" s="15" t="s">
        <v>30</v>
      </c>
      <c r="E444" s="18" t="s">
        <v>414</v>
      </c>
      <c r="F444" s="15" t="s">
        <v>40</v>
      </c>
      <c r="G444" s="16" t="n">
        <f aca="false">G445</f>
        <v>2278.5</v>
      </c>
    </row>
    <row r="445" customFormat="false" ht="45" hidden="false" customHeight="false" outlineLevel="0" collapsed="false">
      <c r="A445" s="19" t="s">
        <v>41</v>
      </c>
      <c r="B445" s="15" t="s">
        <v>690</v>
      </c>
      <c r="C445" s="15" t="s">
        <v>248</v>
      </c>
      <c r="D445" s="15" t="s">
        <v>30</v>
      </c>
      <c r="E445" s="18" t="s">
        <v>414</v>
      </c>
      <c r="F445" s="15" t="s">
        <v>42</v>
      </c>
      <c r="G445" s="16" t="n">
        <v>2278.5</v>
      </c>
    </row>
    <row r="446" customFormat="false" ht="60" hidden="false" customHeight="false" outlineLevel="0" collapsed="false">
      <c r="A446" s="21" t="s">
        <v>415</v>
      </c>
      <c r="B446" s="15" t="s">
        <v>690</v>
      </c>
      <c r="C446" s="15" t="s">
        <v>248</v>
      </c>
      <c r="D446" s="15" t="s">
        <v>30</v>
      </c>
      <c r="E446" s="18" t="s">
        <v>416</v>
      </c>
      <c r="F446" s="15"/>
      <c r="G446" s="16" t="n">
        <f aca="false">G447</f>
        <v>121.2</v>
      </c>
    </row>
    <row r="447" customFormat="false" ht="45" hidden="false" customHeight="false" outlineLevel="0" collapsed="false">
      <c r="A447" s="19" t="s">
        <v>163</v>
      </c>
      <c r="B447" s="15" t="s">
        <v>690</v>
      </c>
      <c r="C447" s="15" t="s">
        <v>248</v>
      </c>
      <c r="D447" s="15" t="s">
        <v>30</v>
      </c>
      <c r="E447" s="18" t="s">
        <v>416</v>
      </c>
      <c r="F447" s="15" t="s">
        <v>164</v>
      </c>
      <c r="G447" s="16" t="n">
        <f aca="false">G448</f>
        <v>121.2</v>
      </c>
    </row>
    <row r="448" customFormat="false" ht="15" hidden="false" customHeight="false" outlineLevel="0" collapsed="false">
      <c r="A448" s="19" t="s">
        <v>165</v>
      </c>
      <c r="B448" s="15" t="s">
        <v>690</v>
      </c>
      <c r="C448" s="15" t="s">
        <v>248</v>
      </c>
      <c r="D448" s="15" t="s">
        <v>30</v>
      </c>
      <c r="E448" s="18" t="s">
        <v>416</v>
      </c>
      <c r="F448" s="15" t="s">
        <v>166</v>
      </c>
      <c r="G448" s="16" t="n">
        <v>121.2</v>
      </c>
    </row>
    <row r="449" customFormat="false" ht="60" hidden="false" customHeight="false" outlineLevel="0" collapsed="false">
      <c r="A449" s="21" t="s">
        <v>417</v>
      </c>
      <c r="B449" s="15" t="s">
        <v>690</v>
      </c>
      <c r="C449" s="15" t="s">
        <v>248</v>
      </c>
      <c r="D449" s="15" t="s">
        <v>30</v>
      </c>
      <c r="E449" s="18" t="s">
        <v>418</v>
      </c>
      <c r="F449" s="22"/>
      <c r="G449" s="37" t="n">
        <f aca="false">G450</f>
        <v>16103.8</v>
      </c>
    </row>
    <row r="450" customFormat="false" ht="30" hidden="false" customHeight="false" outlineLevel="0" collapsed="false">
      <c r="A450" s="19" t="s">
        <v>39</v>
      </c>
      <c r="B450" s="15" t="s">
        <v>690</v>
      </c>
      <c r="C450" s="15" t="s">
        <v>248</v>
      </c>
      <c r="D450" s="15" t="s">
        <v>30</v>
      </c>
      <c r="E450" s="18" t="s">
        <v>418</v>
      </c>
      <c r="F450" s="22" t="n">
        <v>200</v>
      </c>
      <c r="G450" s="37" t="n">
        <f aca="false">G451</f>
        <v>16103.8</v>
      </c>
    </row>
    <row r="451" customFormat="false" ht="45" hidden="false" customHeight="false" outlineLevel="0" collapsed="false">
      <c r="A451" s="19" t="s">
        <v>41</v>
      </c>
      <c r="B451" s="15" t="s">
        <v>690</v>
      </c>
      <c r="C451" s="15" t="s">
        <v>248</v>
      </c>
      <c r="D451" s="15" t="s">
        <v>30</v>
      </c>
      <c r="E451" s="18" t="s">
        <v>418</v>
      </c>
      <c r="F451" s="22" t="n">
        <v>240</v>
      </c>
      <c r="G451" s="37" t="n">
        <v>16103.8</v>
      </c>
    </row>
    <row r="452" customFormat="false" ht="15" hidden="false" customHeight="false" outlineLevel="0" collapsed="false">
      <c r="A452" s="17" t="s">
        <v>284</v>
      </c>
      <c r="B452" s="15" t="s">
        <v>690</v>
      </c>
      <c r="C452" s="15" t="s">
        <v>248</v>
      </c>
      <c r="D452" s="15" t="s">
        <v>30</v>
      </c>
      <c r="E452" s="18" t="s">
        <v>285</v>
      </c>
      <c r="F452" s="22"/>
      <c r="G452" s="16" t="n">
        <f aca="false">G453</f>
        <v>55965</v>
      </c>
    </row>
    <row r="453" customFormat="false" ht="45" hidden="false" customHeight="false" outlineLevel="0" collapsed="false">
      <c r="A453" s="21" t="s">
        <v>286</v>
      </c>
      <c r="B453" s="15" t="s">
        <v>690</v>
      </c>
      <c r="C453" s="15" t="s">
        <v>248</v>
      </c>
      <c r="D453" s="15" t="s">
        <v>30</v>
      </c>
      <c r="E453" s="18" t="s">
        <v>287</v>
      </c>
      <c r="F453" s="22"/>
      <c r="G453" s="16" t="n">
        <f aca="false">G454+G457+G460+G463+G466</f>
        <v>55965</v>
      </c>
    </row>
    <row r="454" customFormat="false" ht="30" hidden="false" customHeight="false" outlineLevel="0" collapsed="false">
      <c r="A454" s="21" t="s">
        <v>419</v>
      </c>
      <c r="B454" s="15" t="s">
        <v>690</v>
      </c>
      <c r="C454" s="15" t="s">
        <v>248</v>
      </c>
      <c r="D454" s="15" t="s">
        <v>30</v>
      </c>
      <c r="E454" s="18" t="s">
        <v>420</v>
      </c>
      <c r="F454" s="22"/>
      <c r="G454" s="16" t="n">
        <f aca="false">G455</f>
        <v>11000</v>
      </c>
    </row>
    <row r="455" customFormat="false" ht="45" hidden="false" customHeight="false" outlineLevel="0" collapsed="false">
      <c r="A455" s="19" t="s">
        <v>163</v>
      </c>
      <c r="B455" s="15" t="s">
        <v>690</v>
      </c>
      <c r="C455" s="15" t="s">
        <v>248</v>
      </c>
      <c r="D455" s="15" t="s">
        <v>30</v>
      </c>
      <c r="E455" s="18" t="s">
        <v>420</v>
      </c>
      <c r="F455" s="15" t="s">
        <v>164</v>
      </c>
      <c r="G455" s="16" t="n">
        <f aca="false">G456</f>
        <v>11000</v>
      </c>
    </row>
    <row r="456" customFormat="false" ht="15" hidden="false" customHeight="false" outlineLevel="0" collapsed="false">
      <c r="A456" s="19" t="s">
        <v>165</v>
      </c>
      <c r="B456" s="15" t="s">
        <v>690</v>
      </c>
      <c r="C456" s="15" t="s">
        <v>248</v>
      </c>
      <c r="D456" s="15" t="s">
        <v>30</v>
      </c>
      <c r="E456" s="18" t="s">
        <v>420</v>
      </c>
      <c r="F456" s="15" t="s">
        <v>166</v>
      </c>
      <c r="G456" s="16" t="n">
        <f aca="false">19023+3823+4600+6000+12047+676+300+800+2000-38269</f>
        <v>11000</v>
      </c>
    </row>
    <row r="457" customFormat="false" ht="45" hidden="false" customHeight="false" outlineLevel="0" collapsed="false">
      <c r="A457" s="19" t="s">
        <v>421</v>
      </c>
      <c r="B457" s="15" t="s">
        <v>690</v>
      </c>
      <c r="C457" s="15" t="s">
        <v>248</v>
      </c>
      <c r="D457" s="15" t="s">
        <v>30</v>
      </c>
      <c r="E457" s="18" t="s">
        <v>422</v>
      </c>
      <c r="F457" s="15"/>
      <c r="G457" s="16" t="n">
        <f aca="false">G458</f>
        <v>10500</v>
      </c>
    </row>
    <row r="458" customFormat="false" ht="45" hidden="false" customHeight="false" outlineLevel="0" collapsed="false">
      <c r="A458" s="19" t="s">
        <v>163</v>
      </c>
      <c r="B458" s="15" t="s">
        <v>690</v>
      </c>
      <c r="C458" s="15" t="s">
        <v>248</v>
      </c>
      <c r="D458" s="15" t="s">
        <v>30</v>
      </c>
      <c r="E458" s="18" t="s">
        <v>422</v>
      </c>
      <c r="F458" s="15" t="s">
        <v>164</v>
      </c>
      <c r="G458" s="16" t="n">
        <f aca="false">G459</f>
        <v>10500</v>
      </c>
    </row>
    <row r="459" customFormat="false" ht="15" hidden="false" customHeight="false" outlineLevel="0" collapsed="false">
      <c r="A459" s="19" t="s">
        <v>165</v>
      </c>
      <c r="B459" s="15" t="s">
        <v>690</v>
      </c>
      <c r="C459" s="15" t="s">
        <v>248</v>
      </c>
      <c r="D459" s="15" t="s">
        <v>30</v>
      </c>
      <c r="E459" s="18" t="s">
        <v>422</v>
      </c>
      <c r="F459" s="15" t="s">
        <v>166</v>
      </c>
      <c r="G459" s="16" t="n">
        <f aca="false">12175-1675</f>
        <v>10500</v>
      </c>
    </row>
    <row r="460" customFormat="false" ht="60" hidden="false" customHeight="false" outlineLevel="0" collapsed="false">
      <c r="A460" s="19" t="s">
        <v>423</v>
      </c>
      <c r="B460" s="15" t="s">
        <v>690</v>
      </c>
      <c r="C460" s="15" t="s">
        <v>248</v>
      </c>
      <c r="D460" s="15" t="s">
        <v>30</v>
      </c>
      <c r="E460" s="18" t="s">
        <v>424</v>
      </c>
      <c r="F460" s="15"/>
      <c r="G460" s="16" t="n">
        <f aca="false">G461</f>
        <v>20965</v>
      </c>
    </row>
    <row r="461" customFormat="false" ht="45" hidden="false" customHeight="false" outlineLevel="0" collapsed="false">
      <c r="A461" s="19" t="s">
        <v>163</v>
      </c>
      <c r="B461" s="15" t="s">
        <v>690</v>
      </c>
      <c r="C461" s="15" t="s">
        <v>248</v>
      </c>
      <c r="D461" s="15" t="s">
        <v>30</v>
      </c>
      <c r="E461" s="18" t="s">
        <v>424</v>
      </c>
      <c r="F461" s="15" t="s">
        <v>164</v>
      </c>
      <c r="G461" s="16" t="n">
        <f aca="false">G462</f>
        <v>20965</v>
      </c>
    </row>
    <row r="462" customFormat="false" ht="15" hidden="false" customHeight="false" outlineLevel="0" collapsed="false">
      <c r="A462" s="19" t="s">
        <v>165</v>
      </c>
      <c r="B462" s="15" t="s">
        <v>690</v>
      </c>
      <c r="C462" s="15" t="s">
        <v>248</v>
      </c>
      <c r="D462" s="15" t="s">
        <v>30</v>
      </c>
      <c r="E462" s="18" t="s">
        <v>424</v>
      </c>
      <c r="F462" s="15" t="s">
        <v>166</v>
      </c>
      <c r="G462" s="16" t="n">
        <f aca="false">30965-10000</f>
        <v>20965</v>
      </c>
    </row>
    <row r="463" customFormat="false" ht="45" hidden="false" customHeight="false" outlineLevel="0" collapsed="false">
      <c r="A463" s="19" t="s">
        <v>425</v>
      </c>
      <c r="B463" s="15" t="s">
        <v>690</v>
      </c>
      <c r="C463" s="15" t="s">
        <v>248</v>
      </c>
      <c r="D463" s="15" t="s">
        <v>30</v>
      </c>
      <c r="E463" s="18" t="s">
        <v>426</v>
      </c>
      <c r="F463" s="15"/>
      <c r="G463" s="16" t="n">
        <f aca="false">G464</f>
        <v>12000</v>
      </c>
    </row>
    <row r="464" customFormat="false" ht="45" hidden="false" customHeight="false" outlineLevel="0" collapsed="false">
      <c r="A464" s="19" t="s">
        <v>163</v>
      </c>
      <c r="B464" s="15" t="s">
        <v>690</v>
      </c>
      <c r="C464" s="15" t="s">
        <v>248</v>
      </c>
      <c r="D464" s="15" t="s">
        <v>30</v>
      </c>
      <c r="E464" s="18" t="s">
        <v>426</v>
      </c>
      <c r="F464" s="15" t="s">
        <v>164</v>
      </c>
      <c r="G464" s="16" t="n">
        <f aca="false">G465</f>
        <v>12000</v>
      </c>
    </row>
    <row r="465" customFormat="false" ht="15" hidden="false" customHeight="false" outlineLevel="0" collapsed="false">
      <c r="A465" s="19" t="s">
        <v>165</v>
      </c>
      <c r="B465" s="15" t="s">
        <v>690</v>
      </c>
      <c r="C465" s="15" t="s">
        <v>248</v>
      </c>
      <c r="D465" s="15" t="s">
        <v>30</v>
      </c>
      <c r="E465" s="18" t="s">
        <v>426</v>
      </c>
      <c r="F465" s="15" t="s">
        <v>166</v>
      </c>
      <c r="G465" s="16" t="n">
        <v>12000</v>
      </c>
    </row>
    <row r="466" customFormat="false" ht="45" hidden="false" customHeight="false" outlineLevel="0" collapsed="false">
      <c r="A466" s="21" t="s">
        <v>427</v>
      </c>
      <c r="B466" s="15" t="s">
        <v>690</v>
      </c>
      <c r="C466" s="15" t="s">
        <v>248</v>
      </c>
      <c r="D466" s="15" t="s">
        <v>30</v>
      </c>
      <c r="E466" s="18" t="s">
        <v>428</v>
      </c>
      <c r="F466" s="22"/>
      <c r="G466" s="16" t="n">
        <f aca="false">G467</f>
        <v>1500</v>
      </c>
    </row>
    <row r="467" customFormat="false" ht="45" hidden="false" customHeight="false" outlineLevel="0" collapsed="false">
      <c r="A467" s="19" t="s">
        <v>163</v>
      </c>
      <c r="B467" s="15" t="s">
        <v>690</v>
      </c>
      <c r="C467" s="15" t="s">
        <v>248</v>
      </c>
      <c r="D467" s="15" t="s">
        <v>30</v>
      </c>
      <c r="E467" s="18" t="s">
        <v>428</v>
      </c>
      <c r="F467" s="15" t="s">
        <v>164</v>
      </c>
      <c r="G467" s="16" t="n">
        <f aca="false">G468</f>
        <v>1500</v>
      </c>
    </row>
    <row r="468" customFormat="false" ht="15" hidden="false" customHeight="false" outlineLevel="0" collapsed="false">
      <c r="A468" s="19" t="s">
        <v>165</v>
      </c>
      <c r="B468" s="15" t="s">
        <v>690</v>
      </c>
      <c r="C468" s="15" t="s">
        <v>248</v>
      </c>
      <c r="D468" s="15" t="s">
        <v>30</v>
      </c>
      <c r="E468" s="18" t="s">
        <v>428</v>
      </c>
      <c r="F468" s="15" t="s">
        <v>166</v>
      </c>
      <c r="G468" s="16" t="n">
        <f aca="false">4800-3300</f>
        <v>1500</v>
      </c>
    </row>
    <row r="469" customFormat="false" ht="30" hidden="false" customHeight="false" outlineLevel="0" collapsed="false">
      <c r="A469" s="19" t="s">
        <v>429</v>
      </c>
      <c r="B469" s="15" t="s">
        <v>690</v>
      </c>
      <c r="C469" s="15" t="s">
        <v>248</v>
      </c>
      <c r="D469" s="15" t="s">
        <v>248</v>
      </c>
      <c r="E469" s="15"/>
      <c r="F469" s="15"/>
      <c r="G469" s="16" t="n">
        <f aca="false">G480+G488+G470</f>
        <v>46548.7</v>
      </c>
    </row>
    <row r="470" customFormat="false" ht="46.8" hidden="false" customHeight="false" outlineLevel="0" collapsed="false">
      <c r="A470" s="61" t="s">
        <v>115</v>
      </c>
      <c r="B470" s="15" t="s">
        <v>690</v>
      </c>
      <c r="C470" s="15" t="s">
        <v>248</v>
      </c>
      <c r="D470" s="15" t="s">
        <v>248</v>
      </c>
      <c r="E470" s="62" t="s">
        <v>116</v>
      </c>
      <c r="F470" s="15"/>
      <c r="G470" s="16" t="n">
        <f aca="false">G471</f>
        <v>8537.9</v>
      </c>
    </row>
    <row r="471" customFormat="false" ht="30" hidden="false" customHeight="false" outlineLevel="0" collapsed="false">
      <c r="A471" s="17" t="s">
        <v>117</v>
      </c>
      <c r="B471" s="15" t="s">
        <v>690</v>
      </c>
      <c r="C471" s="15" t="s">
        <v>248</v>
      </c>
      <c r="D471" s="15" t="s">
        <v>248</v>
      </c>
      <c r="E471" s="18" t="s">
        <v>118</v>
      </c>
      <c r="F471" s="15"/>
      <c r="G471" s="16" t="n">
        <f aca="false">G472</f>
        <v>8537.9</v>
      </c>
    </row>
    <row r="472" customFormat="false" ht="30" hidden="false" customHeight="false" outlineLevel="0" collapsed="false">
      <c r="A472" s="21" t="s">
        <v>395</v>
      </c>
      <c r="B472" s="15" t="s">
        <v>690</v>
      </c>
      <c r="C472" s="15" t="s">
        <v>248</v>
      </c>
      <c r="D472" s="15" t="s">
        <v>248</v>
      </c>
      <c r="E472" s="18" t="s">
        <v>396</v>
      </c>
      <c r="F472" s="15"/>
      <c r="G472" s="16" t="n">
        <f aca="false">G473</f>
        <v>8537.9</v>
      </c>
    </row>
    <row r="473" customFormat="false" ht="45" hidden="false" customHeight="false" outlineLevel="0" collapsed="false">
      <c r="A473" s="21" t="s">
        <v>430</v>
      </c>
      <c r="B473" s="15" t="s">
        <v>690</v>
      </c>
      <c r="C473" s="15" t="s">
        <v>248</v>
      </c>
      <c r="D473" s="15" t="s">
        <v>248</v>
      </c>
      <c r="E473" s="42" t="s">
        <v>431</v>
      </c>
      <c r="F473" s="22"/>
      <c r="G473" s="16" t="n">
        <f aca="false">G474+G476+G478</f>
        <v>8537.9</v>
      </c>
    </row>
    <row r="474" customFormat="false" ht="75" hidden="false" customHeight="false" outlineLevel="0" collapsed="false">
      <c r="A474" s="23" t="s">
        <v>25</v>
      </c>
      <c r="B474" s="15" t="s">
        <v>690</v>
      </c>
      <c r="C474" s="15" t="s">
        <v>248</v>
      </c>
      <c r="D474" s="15" t="s">
        <v>248</v>
      </c>
      <c r="E474" s="42" t="s">
        <v>431</v>
      </c>
      <c r="F474" s="15" t="s">
        <v>26</v>
      </c>
      <c r="G474" s="16" t="n">
        <f aca="false">G475</f>
        <v>8057.9</v>
      </c>
    </row>
    <row r="475" customFormat="false" ht="30" hidden="false" customHeight="false" outlineLevel="0" collapsed="false">
      <c r="A475" s="23" t="s">
        <v>209</v>
      </c>
      <c r="B475" s="15" t="s">
        <v>690</v>
      </c>
      <c r="C475" s="15" t="s">
        <v>248</v>
      </c>
      <c r="D475" s="15" t="s">
        <v>248</v>
      </c>
      <c r="E475" s="42" t="s">
        <v>431</v>
      </c>
      <c r="F475" s="15" t="s">
        <v>210</v>
      </c>
      <c r="G475" s="16" t="n">
        <v>8057.9</v>
      </c>
    </row>
    <row r="476" customFormat="false" ht="30" hidden="false" customHeight="false" outlineLevel="0" collapsed="false">
      <c r="A476" s="19" t="s">
        <v>39</v>
      </c>
      <c r="B476" s="15" t="s">
        <v>690</v>
      </c>
      <c r="C476" s="15" t="s">
        <v>248</v>
      </c>
      <c r="D476" s="15" t="s">
        <v>248</v>
      </c>
      <c r="E476" s="42" t="s">
        <v>431</v>
      </c>
      <c r="F476" s="15" t="s">
        <v>40</v>
      </c>
      <c r="G476" s="16" t="n">
        <f aca="false">G477</f>
        <v>479.6</v>
      </c>
    </row>
    <row r="477" customFormat="false" ht="45" hidden="false" customHeight="false" outlineLevel="0" collapsed="false">
      <c r="A477" s="19" t="s">
        <v>41</v>
      </c>
      <c r="B477" s="15" t="s">
        <v>690</v>
      </c>
      <c r="C477" s="15" t="s">
        <v>248</v>
      </c>
      <c r="D477" s="15" t="s">
        <v>248</v>
      </c>
      <c r="E477" s="42" t="s">
        <v>431</v>
      </c>
      <c r="F477" s="15" t="s">
        <v>42</v>
      </c>
      <c r="G477" s="16" t="n">
        <f aca="false">449.6+30</f>
        <v>479.6</v>
      </c>
    </row>
    <row r="478" customFormat="false" ht="15" hidden="false" customHeight="false" outlineLevel="0" collapsed="false">
      <c r="A478" s="19" t="s">
        <v>63</v>
      </c>
      <c r="B478" s="15" t="s">
        <v>690</v>
      </c>
      <c r="C478" s="15" t="s">
        <v>248</v>
      </c>
      <c r="D478" s="15" t="s">
        <v>248</v>
      </c>
      <c r="E478" s="42" t="s">
        <v>431</v>
      </c>
      <c r="F478" s="15" t="s">
        <v>64</v>
      </c>
      <c r="G478" s="16" t="n">
        <f aca="false">G479</f>
        <v>0.4</v>
      </c>
    </row>
    <row r="479" customFormat="false" ht="15" hidden="false" customHeight="false" outlineLevel="0" collapsed="false">
      <c r="A479" s="23" t="s">
        <v>65</v>
      </c>
      <c r="B479" s="15" t="s">
        <v>690</v>
      </c>
      <c r="C479" s="15" t="s">
        <v>248</v>
      </c>
      <c r="D479" s="15" t="s">
        <v>248</v>
      </c>
      <c r="E479" s="42" t="s">
        <v>431</v>
      </c>
      <c r="F479" s="15" t="s">
        <v>66</v>
      </c>
      <c r="G479" s="16" t="n">
        <v>0.4</v>
      </c>
    </row>
    <row r="480" customFormat="false" ht="30" hidden="false" customHeight="false" outlineLevel="0" collapsed="false">
      <c r="A480" s="17" t="s">
        <v>372</v>
      </c>
      <c r="B480" s="15" t="s">
        <v>690</v>
      </c>
      <c r="C480" s="15" t="s">
        <v>248</v>
      </c>
      <c r="D480" s="15" t="s">
        <v>248</v>
      </c>
      <c r="E480" s="18" t="s">
        <v>373</v>
      </c>
      <c r="F480" s="15"/>
      <c r="G480" s="16" t="n">
        <f aca="false">G481</f>
        <v>632</v>
      </c>
    </row>
    <row r="481" customFormat="false" ht="15" hidden="false" customHeight="false" outlineLevel="0" collapsed="false">
      <c r="A481" s="17" t="s">
        <v>145</v>
      </c>
      <c r="B481" s="15" t="s">
        <v>690</v>
      </c>
      <c r="C481" s="15" t="s">
        <v>248</v>
      </c>
      <c r="D481" s="15" t="s">
        <v>248</v>
      </c>
      <c r="E481" s="18" t="s">
        <v>432</v>
      </c>
      <c r="F481" s="15"/>
      <c r="G481" s="16" t="n">
        <f aca="false">G482</f>
        <v>632</v>
      </c>
    </row>
    <row r="482" customFormat="false" ht="45" hidden="false" customHeight="false" outlineLevel="0" collapsed="false">
      <c r="A482" s="21" t="s">
        <v>433</v>
      </c>
      <c r="B482" s="15" t="s">
        <v>690</v>
      </c>
      <c r="C482" s="15" t="s">
        <v>248</v>
      </c>
      <c r="D482" s="15" t="s">
        <v>248</v>
      </c>
      <c r="E482" s="18" t="s">
        <v>434</v>
      </c>
      <c r="F482" s="15"/>
      <c r="G482" s="16" t="n">
        <f aca="false">G483</f>
        <v>632</v>
      </c>
    </row>
    <row r="483" customFormat="false" ht="60" hidden="false" customHeight="false" outlineLevel="0" collapsed="false">
      <c r="A483" s="21" t="s">
        <v>435</v>
      </c>
      <c r="B483" s="15" t="s">
        <v>690</v>
      </c>
      <c r="C483" s="15" t="s">
        <v>248</v>
      </c>
      <c r="D483" s="15" t="s">
        <v>248</v>
      </c>
      <c r="E483" s="18" t="s">
        <v>436</v>
      </c>
      <c r="F483" s="15"/>
      <c r="G483" s="16" t="n">
        <f aca="false">G484+G486</f>
        <v>632</v>
      </c>
    </row>
    <row r="484" customFormat="false" ht="75" hidden="false" customHeight="false" outlineLevel="0" collapsed="false">
      <c r="A484" s="19" t="s">
        <v>25</v>
      </c>
      <c r="B484" s="15" t="s">
        <v>690</v>
      </c>
      <c r="C484" s="15" t="s">
        <v>248</v>
      </c>
      <c r="D484" s="15" t="s">
        <v>248</v>
      </c>
      <c r="E484" s="18" t="s">
        <v>436</v>
      </c>
      <c r="F484" s="15" t="s">
        <v>26</v>
      </c>
      <c r="G484" s="16" t="n">
        <f aca="false">G485</f>
        <v>582.1</v>
      </c>
    </row>
    <row r="485" customFormat="false" ht="30" hidden="false" customHeight="false" outlineLevel="0" collapsed="false">
      <c r="A485" s="19" t="s">
        <v>27</v>
      </c>
      <c r="B485" s="15" t="s">
        <v>690</v>
      </c>
      <c r="C485" s="15" t="s">
        <v>248</v>
      </c>
      <c r="D485" s="15" t="s">
        <v>248</v>
      </c>
      <c r="E485" s="18" t="s">
        <v>436</v>
      </c>
      <c r="F485" s="15" t="s">
        <v>28</v>
      </c>
      <c r="G485" s="16" t="n">
        <v>582.1</v>
      </c>
    </row>
    <row r="486" customFormat="false" ht="30" hidden="false" customHeight="false" outlineLevel="0" collapsed="false">
      <c r="A486" s="19" t="s">
        <v>39</v>
      </c>
      <c r="B486" s="15" t="s">
        <v>690</v>
      </c>
      <c r="C486" s="15" t="s">
        <v>248</v>
      </c>
      <c r="D486" s="15" t="s">
        <v>248</v>
      </c>
      <c r="E486" s="18" t="s">
        <v>436</v>
      </c>
      <c r="F486" s="15" t="s">
        <v>40</v>
      </c>
      <c r="G486" s="16" t="n">
        <f aca="false">G487</f>
        <v>49.9</v>
      </c>
    </row>
    <row r="487" customFormat="false" ht="45" hidden="false" customHeight="false" outlineLevel="0" collapsed="false">
      <c r="A487" s="19" t="s">
        <v>41</v>
      </c>
      <c r="B487" s="15" t="s">
        <v>690</v>
      </c>
      <c r="C487" s="15" t="s">
        <v>248</v>
      </c>
      <c r="D487" s="15" t="s">
        <v>248</v>
      </c>
      <c r="E487" s="18" t="s">
        <v>436</v>
      </c>
      <c r="F487" s="15" t="s">
        <v>42</v>
      </c>
      <c r="G487" s="16" t="n">
        <v>49.9</v>
      </c>
    </row>
    <row r="488" customFormat="false" ht="30" hidden="false" customHeight="false" outlineLevel="0" collapsed="false">
      <c r="A488" s="17" t="s">
        <v>276</v>
      </c>
      <c r="B488" s="15" t="s">
        <v>690</v>
      </c>
      <c r="C488" s="15" t="s">
        <v>248</v>
      </c>
      <c r="D488" s="15" t="s">
        <v>248</v>
      </c>
      <c r="E488" s="18" t="s">
        <v>277</v>
      </c>
      <c r="F488" s="15"/>
      <c r="G488" s="16" t="n">
        <f aca="false">G489</f>
        <v>37378.8</v>
      </c>
    </row>
    <row r="489" customFormat="false" ht="15" hidden="false" customHeight="false" outlineLevel="0" collapsed="false">
      <c r="A489" s="17" t="s">
        <v>284</v>
      </c>
      <c r="B489" s="15" t="s">
        <v>690</v>
      </c>
      <c r="C489" s="15" t="s">
        <v>248</v>
      </c>
      <c r="D489" s="15" t="s">
        <v>248</v>
      </c>
      <c r="E489" s="18" t="s">
        <v>285</v>
      </c>
      <c r="F489" s="15"/>
      <c r="G489" s="16" t="n">
        <f aca="false">G490</f>
        <v>37378.8</v>
      </c>
    </row>
    <row r="490" customFormat="false" ht="45" hidden="false" customHeight="false" outlineLevel="0" collapsed="false">
      <c r="A490" s="21" t="s">
        <v>286</v>
      </c>
      <c r="B490" s="15" t="s">
        <v>690</v>
      </c>
      <c r="C490" s="15" t="s">
        <v>248</v>
      </c>
      <c r="D490" s="15" t="s">
        <v>248</v>
      </c>
      <c r="E490" s="18" t="s">
        <v>287</v>
      </c>
      <c r="F490" s="15"/>
      <c r="G490" s="16" t="n">
        <f aca="false">G491</f>
        <v>37378.8</v>
      </c>
    </row>
    <row r="491" customFormat="false" ht="45" hidden="false" customHeight="false" outlineLevel="0" collapsed="false">
      <c r="A491" s="21" t="s">
        <v>437</v>
      </c>
      <c r="B491" s="15" t="s">
        <v>690</v>
      </c>
      <c r="C491" s="15" t="s">
        <v>248</v>
      </c>
      <c r="D491" s="15" t="s">
        <v>248</v>
      </c>
      <c r="E491" s="18" t="s">
        <v>438</v>
      </c>
      <c r="F491" s="22"/>
      <c r="G491" s="16" t="n">
        <f aca="false">G492</f>
        <v>37378.8</v>
      </c>
    </row>
    <row r="492" customFormat="false" ht="45" hidden="false" customHeight="false" outlineLevel="0" collapsed="false">
      <c r="A492" s="19" t="s">
        <v>163</v>
      </c>
      <c r="B492" s="15" t="s">
        <v>690</v>
      </c>
      <c r="C492" s="15" t="s">
        <v>248</v>
      </c>
      <c r="D492" s="15" t="s">
        <v>248</v>
      </c>
      <c r="E492" s="18" t="s">
        <v>438</v>
      </c>
      <c r="F492" s="15" t="s">
        <v>164</v>
      </c>
      <c r="G492" s="16" t="n">
        <f aca="false">G493</f>
        <v>37378.8</v>
      </c>
    </row>
    <row r="493" customFormat="false" ht="15" hidden="false" customHeight="false" outlineLevel="0" collapsed="false">
      <c r="A493" s="19" t="s">
        <v>165</v>
      </c>
      <c r="B493" s="15" t="s">
        <v>690</v>
      </c>
      <c r="C493" s="15" t="s">
        <v>248</v>
      </c>
      <c r="D493" s="15" t="s">
        <v>248</v>
      </c>
      <c r="E493" s="18" t="s">
        <v>438</v>
      </c>
      <c r="F493" s="15" t="s">
        <v>166</v>
      </c>
      <c r="G493" s="16" t="n">
        <v>37378.8</v>
      </c>
    </row>
    <row r="494" customFormat="false" ht="15" hidden="false" customHeight="false" outlineLevel="0" collapsed="false">
      <c r="A494" s="14" t="s">
        <v>439</v>
      </c>
      <c r="B494" s="15" t="s">
        <v>690</v>
      </c>
      <c r="C494" s="15" t="s">
        <v>80</v>
      </c>
      <c r="D494" s="15"/>
      <c r="E494" s="15"/>
      <c r="F494" s="15"/>
      <c r="G494" s="16" t="n">
        <f aca="false">G495</f>
        <v>1729</v>
      </c>
    </row>
    <row r="495" customFormat="false" ht="30" hidden="false" customHeight="false" outlineLevel="0" collapsed="false">
      <c r="A495" s="14" t="s">
        <v>440</v>
      </c>
      <c r="B495" s="15" t="s">
        <v>690</v>
      </c>
      <c r="C495" s="15" t="s">
        <v>80</v>
      </c>
      <c r="D495" s="15" t="s">
        <v>30</v>
      </c>
      <c r="E495" s="15"/>
      <c r="F495" s="15"/>
      <c r="G495" s="16" t="n">
        <f aca="false">G496</f>
        <v>1729</v>
      </c>
    </row>
    <row r="496" customFormat="false" ht="30" hidden="false" customHeight="false" outlineLevel="0" collapsed="false">
      <c r="A496" s="17" t="s">
        <v>441</v>
      </c>
      <c r="B496" s="15" t="s">
        <v>690</v>
      </c>
      <c r="C496" s="15" t="s">
        <v>80</v>
      </c>
      <c r="D496" s="15" t="s">
        <v>30</v>
      </c>
      <c r="E496" s="18" t="s">
        <v>442</v>
      </c>
      <c r="F496" s="15"/>
      <c r="G496" s="16" t="n">
        <f aca="false">G497+G508+G515</f>
        <v>1729</v>
      </c>
    </row>
    <row r="497" customFormat="false" ht="15" hidden="false" customHeight="false" outlineLevel="0" collapsed="false">
      <c r="A497" s="17" t="s">
        <v>443</v>
      </c>
      <c r="B497" s="15" t="s">
        <v>690</v>
      </c>
      <c r="C497" s="15" t="s">
        <v>80</v>
      </c>
      <c r="D497" s="15" t="s">
        <v>30</v>
      </c>
      <c r="E497" s="18" t="s">
        <v>444</v>
      </c>
      <c r="F497" s="15"/>
      <c r="G497" s="16" t="n">
        <f aca="false">G498+G504</f>
        <v>546</v>
      </c>
    </row>
    <row r="498" customFormat="false" ht="60" hidden="false" customHeight="false" outlineLevel="0" collapsed="false">
      <c r="A498" s="21" t="s">
        <v>445</v>
      </c>
      <c r="B498" s="15" t="s">
        <v>690</v>
      </c>
      <c r="C498" s="15" t="s">
        <v>80</v>
      </c>
      <c r="D498" s="15" t="s">
        <v>30</v>
      </c>
      <c r="E498" s="18" t="s">
        <v>446</v>
      </c>
      <c r="F498" s="15"/>
      <c r="G498" s="16" t="n">
        <f aca="false">G499</f>
        <v>480</v>
      </c>
    </row>
    <row r="499" customFormat="false" ht="30" hidden="false" customHeight="false" outlineLevel="0" collapsed="false">
      <c r="A499" s="25" t="s">
        <v>447</v>
      </c>
      <c r="B499" s="15" t="s">
        <v>690</v>
      </c>
      <c r="C499" s="15" t="s">
        <v>80</v>
      </c>
      <c r="D499" s="15" t="s">
        <v>30</v>
      </c>
      <c r="E499" s="18" t="s">
        <v>448</v>
      </c>
      <c r="F499" s="15"/>
      <c r="G499" s="16" t="n">
        <f aca="false">G500+G502</f>
        <v>480</v>
      </c>
    </row>
    <row r="500" customFormat="false" ht="30" hidden="false" customHeight="false" outlineLevel="0" collapsed="false">
      <c r="A500" s="19" t="s">
        <v>39</v>
      </c>
      <c r="B500" s="15" t="s">
        <v>690</v>
      </c>
      <c r="C500" s="15" t="s">
        <v>80</v>
      </c>
      <c r="D500" s="15" t="s">
        <v>30</v>
      </c>
      <c r="E500" s="18" t="s">
        <v>448</v>
      </c>
      <c r="F500" s="15" t="s">
        <v>40</v>
      </c>
      <c r="G500" s="16" t="n">
        <f aca="false">G501</f>
        <v>480</v>
      </c>
    </row>
    <row r="501" customFormat="false" ht="45" hidden="false" customHeight="false" outlineLevel="0" collapsed="false">
      <c r="A501" s="19" t="s">
        <v>41</v>
      </c>
      <c r="B501" s="15" t="s">
        <v>690</v>
      </c>
      <c r="C501" s="15" t="s">
        <v>80</v>
      </c>
      <c r="D501" s="15" t="s">
        <v>30</v>
      </c>
      <c r="E501" s="18" t="s">
        <v>448</v>
      </c>
      <c r="F501" s="15" t="s">
        <v>42</v>
      </c>
      <c r="G501" s="16" t="n">
        <f aca="false">200+100+50+130</f>
        <v>480</v>
      </c>
    </row>
    <row r="502" customFormat="false" ht="45" hidden="false" customHeight="false" outlineLevel="0" collapsed="false">
      <c r="A502" s="19" t="s">
        <v>163</v>
      </c>
      <c r="B502" s="15" t="s">
        <v>690</v>
      </c>
      <c r="C502" s="15" t="s">
        <v>80</v>
      </c>
      <c r="D502" s="15" t="s">
        <v>30</v>
      </c>
      <c r="E502" s="18" t="s">
        <v>448</v>
      </c>
      <c r="F502" s="15" t="s">
        <v>164</v>
      </c>
      <c r="G502" s="16" t="n">
        <f aca="false">G503</f>
        <v>0</v>
      </c>
    </row>
    <row r="503" customFormat="false" ht="15" hidden="false" customHeight="false" outlineLevel="0" collapsed="false">
      <c r="A503" s="19" t="s">
        <v>165</v>
      </c>
      <c r="B503" s="15" t="s">
        <v>690</v>
      </c>
      <c r="C503" s="15" t="s">
        <v>80</v>
      </c>
      <c r="D503" s="15" t="s">
        <v>30</v>
      </c>
      <c r="E503" s="18" t="s">
        <v>448</v>
      </c>
      <c r="F503" s="15" t="s">
        <v>166</v>
      </c>
      <c r="G503" s="16" t="n">
        <f aca="false">2000-2000</f>
        <v>0</v>
      </c>
    </row>
    <row r="504" customFormat="false" ht="30" hidden="false" customHeight="false" outlineLevel="0" collapsed="false">
      <c r="A504" s="21" t="s">
        <v>449</v>
      </c>
      <c r="B504" s="15" t="s">
        <v>690</v>
      </c>
      <c r="C504" s="15" t="s">
        <v>80</v>
      </c>
      <c r="D504" s="15" t="s">
        <v>30</v>
      </c>
      <c r="E504" s="18" t="s">
        <v>450</v>
      </c>
      <c r="F504" s="15"/>
      <c r="G504" s="16" t="n">
        <f aca="false">G505</f>
        <v>66</v>
      </c>
    </row>
    <row r="505" customFormat="false" ht="30" hidden="false" customHeight="false" outlineLevel="0" collapsed="false">
      <c r="A505" s="25" t="s">
        <v>447</v>
      </c>
      <c r="B505" s="15" t="s">
        <v>690</v>
      </c>
      <c r="C505" s="15" t="s">
        <v>80</v>
      </c>
      <c r="D505" s="15" t="s">
        <v>30</v>
      </c>
      <c r="E505" s="18" t="s">
        <v>451</v>
      </c>
      <c r="F505" s="15"/>
      <c r="G505" s="16" t="n">
        <f aca="false">G506</f>
        <v>66</v>
      </c>
    </row>
    <row r="506" customFormat="false" ht="30" hidden="false" customHeight="false" outlineLevel="0" collapsed="false">
      <c r="A506" s="19" t="s">
        <v>39</v>
      </c>
      <c r="B506" s="15" t="s">
        <v>690</v>
      </c>
      <c r="C506" s="15" t="s">
        <v>80</v>
      </c>
      <c r="D506" s="15" t="s">
        <v>30</v>
      </c>
      <c r="E506" s="18" t="s">
        <v>451</v>
      </c>
      <c r="F506" s="15" t="s">
        <v>40</v>
      </c>
      <c r="G506" s="16" t="n">
        <f aca="false">G507</f>
        <v>66</v>
      </c>
    </row>
    <row r="507" customFormat="false" ht="45" hidden="false" customHeight="false" outlineLevel="0" collapsed="false">
      <c r="A507" s="19" t="s">
        <v>41</v>
      </c>
      <c r="B507" s="15" t="s">
        <v>690</v>
      </c>
      <c r="C507" s="15" t="s">
        <v>80</v>
      </c>
      <c r="D507" s="15" t="s">
        <v>30</v>
      </c>
      <c r="E507" s="18" t="s">
        <v>451</v>
      </c>
      <c r="F507" s="15" t="s">
        <v>42</v>
      </c>
      <c r="G507" s="16" t="n">
        <v>66</v>
      </c>
    </row>
    <row r="508" customFormat="false" ht="15" hidden="false" customHeight="false" outlineLevel="0" collapsed="false">
      <c r="A508" s="17" t="s">
        <v>452</v>
      </c>
      <c r="B508" s="15" t="s">
        <v>690</v>
      </c>
      <c r="C508" s="15" t="s">
        <v>80</v>
      </c>
      <c r="D508" s="15" t="s">
        <v>30</v>
      </c>
      <c r="E508" s="18" t="s">
        <v>453</v>
      </c>
      <c r="F508" s="15"/>
      <c r="G508" s="16" t="n">
        <f aca="false">G509</f>
        <v>633</v>
      </c>
    </row>
    <row r="509" customFormat="false" ht="45" hidden="false" customHeight="false" outlineLevel="0" collapsed="false">
      <c r="A509" s="21" t="s">
        <v>454</v>
      </c>
      <c r="B509" s="15" t="s">
        <v>690</v>
      </c>
      <c r="C509" s="15" t="s">
        <v>80</v>
      </c>
      <c r="D509" s="15" t="s">
        <v>30</v>
      </c>
      <c r="E509" s="18" t="s">
        <v>455</v>
      </c>
      <c r="F509" s="15"/>
      <c r="G509" s="16" t="n">
        <f aca="false">G510</f>
        <v>633</v>
      </c>
    </row>
    <row r="510" customFormat="false" ht="45" hidden="false" customHeight="false" outlineLevel="0" collapsed="false">
      <c r="A510" s="21" t="s">
        <v>456</v>
      </c>
      <c r="B510" s="15" t="s">
        <v>690</v>
      </c>
      <c r="C510" s="15" t="s">
        <v>80</v>
      </c>
      <c r="D510" s="15" t="s">
        <v>30</v>
      </c>
      <c r="E510" s="18" t="s">
        <v>457</v>
      </c>
      <c r="F510" s="15"/>
      <c r="G510" s="16" t="n">
        <f aca="false">G511+G513</f>
        <v>633</v>
      </c>
    </row>
    <row r="511" customFormat="false" ht="30" hidden="false" customHeight="false" outlineLevel="0" collapsed="false">
      <c r="A511" s="19" t="s">
        <v>39</v>
      </c>
      <c r="B511" s="15" t="s">
        <v>690</v>
      </c>
      <c r="C511" s="15" t="s">
        <v>80</v>
      </c>
      <c r="D511" s="15" t="s">
        <v>30</v>
      </c>
      <c r="E511" s="18" t="s">
        <v>457</v>
      </c>
      <c r="F511" s="15" t="s">
        <v>40</v>
      </c>
      <c r="G511" s="16" t="n">
        <f aca="false">G512</f>
        <v>633</v>
      </c>
    </row>
    <row r="512" customFormat="false" ht="45" hidden="false" customHeight="false" outlineLevel="0" collapsed="false">
      <c r="A512" s="19" t="s">
        <v>41</v>
      </c>
      <c r="B512" s="15" t="s">
        <v>690</v>
      </c>
      <c r="C512" s="15" t="s">
        <v>80</v>
      </c>
      <c r="D512" s="15" t="s">
        <v>30</v>
      </c>
      <c r="E512" s="18" t="s">
        <v>457</v>
      </c>
      <c r="F512" s="15" t="s">
        <v>42</v>
      </c>
      <c r="G512" s="16" t="n">
        <f aca="false">500+500-367</f>
        <v>633</v>
      </c>
    </row>
    <row r="513" customFormat="false" ht="45" hidden="false" customHeight="false" outlineLevel="0" collapsed="false">
      <c r="A513" s="19" t="s">
        <v>163</v>
      </c>
      <c r="B513" s="15" t="s">
        <v>690</v>
      </c>
      <c r="C513" s="15" t="s">
        <v>80</v>
      </c>
      <c r="D513" s="15" t="s">
        <v>30</v>
      </c>
      <c r="E513" s="18" t="s">
        <v>457</v>
      </c>
      <c r="F513" s="15" t="s">
        <v>164</v>
      </c>
      <c r="G513" s="16" t="n">
        <f aca="false">G514</f>
        <v>0</v>
      </c>
    </row>
    <row r="514" customFormat="false" ht="15" hidden="false" customHeight="false" outlineLevel="0" collapsed="false">
      <c r="A514" s="19" t="s">
        <v>165</v>
      </c>
      <c r="B514" s="15" t="s">
        <v>690</v>
      </c>
      <c r="C514" s="15" t="s">
        <v>80</v>
      </c>
      <c r="D514" s="15" t="s">
        <v>30</v>
      </c>
      <c r="E514" s="18" t="s">
        <v>457</v>
      </c>
      <c r="F514" s="15" t="s">
        <v>166</v>
      </c>
      <c r="G514" s="16" t="n">
        <f aca="false">2000-2000</f>
        <v>0</v>
      </c>
    </row>
    <row r="515" customFormat="false" ht="45" hidden="false" customHeight="false" outlineLevel="0" collapsed="false">
      <c r="A515" s="17" t="s">
        <v>458</v>
      </c>
      <c r="B515" s="15" t="s">
        <v>690</v>
      </c>
      <c r="C515" s="15" t="s">
        <v>80</v>
      </c>
      <c r="D515" s="15" t="s">
        <v>30</v>
      </c>
      <c r="E515" s="18" t="s">
        <v>459</v>
      </c>
      <c r="F515" s="15"/>
      <c r="G515" s="16" t="n">
        <f aca="false">G516</f>
        <v>550</v>
      </c>
    </row>
    <row r="516" customFormat="false" ht="15" hidden="false" customHeight="false" outlineLevel="0" collapsed="false">
      <c r="A516" s="21" t="s">
        <v>460</v>
      </c>
      <c r="B516" s="15" t="s">
        <v>690</v>
      </c>
      <c r="C516" s="15" t="s">
        <v>80</v>
      </c>
      <c r="D516" s="15" t="s">
        <v>30</v>
      </c>
      <c r="E516" s="18" t="s">
        <v>461</v>
      </c>
      <c r="F516" s="15"/>
      <c r="G516" s="16" t="n">
        <f aca="false">G520+G517</f>
        <v>550</v>
      </c>
    </row>
    <row r="517" customFormat="false" ht="60" hidden="false" customHeight="false" outlineLevel="0" collapsed="false">
      <c r="A517" s="21" t="s">
        <v>462</v>
      </c>
      <c r="B517" s="15" t="s">
        <v>690</v>
      </c>
      <c r="C517" s="15" t="s">
        <v>80</v>
      </c>
      <c r="D517" s="15" t="s">
        <v>30</v>
      </c>
      <c r="E517" s="18" t="s">
        <v>463</v>
      </c>
      <c r="F517" s="22"/>
      <c r="G517" s="37" t="n">
        <f aca="false">G518</f>
        <v>500</v>
      </c>
    </row>
    <row r="518" customFormat="false" ht="45" hidden="false" customHeight="false" outlineLevel="0" collapsed="false">
      <c r="A518" s="19" t="s">
        <v>163</v>
      </c>
      <c r="B518" s="15" t="s">
        <v>690</v>
      </c>
      <c r="C518" s="15" t="s">
        <v>80</v>
      </c>
      <c r="D518" s="15" t="s">
        <v>30</v>
      </c>
      <c r="E518" s="18" t="s">
        <v>463</v>
      </c>
      <c r="F518" s="22" t="n">
        <v>600</v>
      </c>
      <c r="G518" s="37" t="n">
        <f aca="false">G519</f>
        <v>500</v>
      </c>
    </row>
    <row r="519" customFormat="false" ht="15" hidden="false" customHeight="false" outlineLevel="0" collapsed="false">
      <c r="A519" s="19" t="s">
        <v>165</v>
      </c>
      <c r="B519" s="15" t="s">
        <v>690</v>
      </c>
      <c r="C519" s="15" t="s">
        <v>80</v>
      </c>
      <c r="D519" s="15" t="s">
        <v>30</v>
      </c>
      <c r="E519" s="18" t="s">
        <v>463</v>
      </c>
      <c r="F519" s="22" t="n">
        <v>610</v>
      </c>
      <c r="G519" s="37" t="n">
        <v>500</v>
      </c>
    </row>
    <row r="520" customFormat="false" ht="60" hidden="false" customHeight="false" outlineLevel="0" collapsed="false">
      <c r="A520" s="21" t="s">
        <v>464</v>
      </c>
      <c r="B520" s="15" t="s">
        <v>690</v>
      </c>
      <c r="C520" s="15" t="s">
        <v>80</v>
      </c>
      <c r="D520" s="15" t="s">
        <v>30</v>
      </c>
      <c r="E520" s="18" t="s">
        <v>465</v>
      </c>
      <c r="F520" s="15"/>
      <c r="G520" s="16" t="n">
        <f aca="false">G521</f>
        <v>50</v>
      </c>
    </row>
    <row r="521" customFormat="false" ht="30" hidden="false" customHeight="false" outlineLevel="0" collapsed="false">
      <c r="A521" s="19" t="s">
        <v>39</v>
      </c>
      <c r="B521" s="15" t="s">
        <v>690</v>
      </c>
      <c r="C521" s="15" t="s">
        <v>80</v>
      </c>
      <c r="D521" s="15" t="s">
        <v>30</v>
      </c>
      <c r="E521" s="18" t="s">
        <v>465</v>
      </c>
      <c r="F521" s="15" t="s">
        <v>40</v>
      </c>
      <c r="G521" s="16" t="n">
        <f aca="false">G522</f>
        <v>50</v>
      </c>
    </row>
    <row r="522" customFormat="false" ht="45" hidden="false" customHeight="false" outlineLevel="0" collapsed="false">
      <c r="A522" s="19" t="s">
        <v>41</v>
      </c>
      <c r="B522" s="15" t="s">
        <v>690</v>
      </c>
      <c r="C522" s="15" t="s">
        <v>80</v>
      </c>
      <c r="D522" s="15" t="s">
        <v>30</v>
      </c>
      <c r="E522" s="18" t="s">
        <v>465</v>
      </c>
      <c r="F522" s="15" t="s">
        <v>42</v>
      </c>
      <c r="G522" s="16" t="n">
        <v>50</v>
      </c>
    </row>
    <row r="523" customFormat="false" ht="15" hidden="false" customHeight="false" outlineLevel="0" collapsed="false">
      <c r="A523" s="14" t="s">
        <v>466</v>
      </c>
      <c r="B523" s="15" t="s">
        <v>690</v>
      </c>
      <c r="C523" s="15" t="s">
        <v>88</v>
      </c>
      <c r="D523" s="15"/>
      <c r="E523" s="15"/>
      <c r="F523" s="15"/>
      <c r="G523" s="16" t="n">
        <f aca="false">G538+G561+G585+G524+G531</f>
        <v>584868.2</v>
      </c>
    </row>
    <row r="524" customFormat="false" ht="15" hidden="false" customHeight="false" outlineLevel="0" collapsed="false">
      <c r="A524" s="14" t="s">
        <v>467</v>
      </c>
      <c r="B524" s="15" t="s">
        <v>690</v>
      </c>
      <c r="C524" s="15" t="s">
        <v>88</v>
      </c>
      <c r="D524" s="15" t="s">
        <v>14</v>
      </c>
      <c r="E524" s="15"/>
      <c r="F524" s="15"/>
      <c r="G524" s="16" t="n">
        <f aca="false">G525</f>
        <v>74947</v>
      </c>
    </row>
    <row r="525" customFormat="false" ht="30" hidden="false" customHeight="false" outlineLevel="0" collapsed="false">
      <c r="A525" s="17" t="s">
        <v>354</v>
      </c>
      <c r="B525" s="15" t="s">
        <v>690</v>
      </c>
      <c r="C525" s="15" t="s">
        <v>88</v>
      </c>
      <c r="D525" s="15" t="s">
        <v>14</v>
      </c>
      <c r="E525" s="18" t="s">
        <v>355</v>
      </c>
      <c r="F525" s="15"/>
      <c r="G525" s="16" t="n">
        <f aca="false">G526</f>
        <v>74947</v>
      </c>
    </row>
    <row r="526" customFormat="false" ht="30" hidden="false" customHeight="false" outlineLevel="0" collapsed="false">
      <c r="A526" s="17" t="s">
        <v>492</v>
      </c>
      <c r="B526" s="15" t="s">
        <v>690</v>
      </c>
      <c r="C526" s="15" t="s">
        <v>88</v>
      </c>
      <c r="D526" s="15" t="s">
        <v>14</v>
      </c>
      <c r="E526" s="18" t="s">
        <v>493</v>
      </c>
      <c r="F526" s="15"/>
      <c r="G526" s="16" t="n">
        <f aca="false">G527</f>
        <v>74947</v>
      </c>
    </row>
    <row r="527" customFormat="false" ht="45" hidden="false" customHeight="false" outlineLevel="0" collapsed="false">
      <c r="A527" s="20" t="s">
        <v>494</v>
      </c>
      <c r="B527" s="15" t="s">
        <v>690</v>
      </c>
      <c r="C527" s="15" t="s">
        <v>88</v>
      </c>
      <c r="D527" s="15" t="s">
        <v>14</v>
      </c>
      <c r="E527" s="18" t="s">
        <v>495</v>
      </c>
      <c r="F527" s="15"/>
      <c r="G527" s="16" t="n">
        <f aca="false">G528</f>
        <v>74947</v>
      </c>
    </row>
    <row r="528" customFormat="false" ht="30" hidden="false" customHeight="false" outlineLevel="0" collapsed="false">
      <c r="A528" s="20" t="s">
        <v>496</v>
      </c>
      <c r="B528" s="15" t="s">
        <v>690</v>
      </c>
      <c r="C528" s="15" t="s">
        <v>88</v>
      </c>
      <c r="D528" s="15" t="s">
        <v>14</v>
      </c>
      <c r="E528" s="18" t="s">
        <v>497</v>
      </c>
      <c r="F528" s="15"/>
      <c r="G528" s="16" t="n">
        <f aca="false">G529</f>
        <v>74947</v>
      </c>
    </row>
    <row r="529" customFormat="false" ht="45" hidden="false" customHeight="false" outlineLevel="0" collapsed="false">
      <c r="A529" s="19" t="s">
        <v>380</v>
      </c>
      <c r="B529" s="15" t="s">
        <v>690</v>
      </c>
      <c r="C529" s="15" t="s">
        <v>88</v>
      </c>
      <c r="D529" s="15" t="s">
        <v>14</v>
      </c>
      <c r="E529" s="18" t="s">
        <v>497</v>
      </c>
      <c r="F529" s="15" t="s">
        <v>381</v>
      </c>
      <c r="G529" s="16" t="n">
        <f aca="false">G530</f>
        <v>74947</v>
      </c>
    </row>
    <row r="530" customFormat="false" ht="15" hidden="false" customHeight="false" outlineLevel="0" collapsed="false">
      <c r="A530" s="19" t="s">
        <v>382</v>
      </c>
      <c r="B530" s="15" t="s">
        <v>690</v>
      </c>
      <c r="C530" s="15" t="s">
        <v>88</v>
      </c>
      <c r="D530" s="15" t="s">
        <v>14</v>
      </c>
      <c r="E530" s="18" t="s">
        <v>497</v>
      </c>
      <c r="F530" s="15" t="s">
        <v>383</v>
      </c>
      <c r="G530" s="16" t="n">
        <f aca="false">60107+14840</f>
        <v>74947</v>
      </c>
    </row>
    <row r="531" customFormat="false" ht="15" hidden="false" customHeight="false" outlineLevel="0" collapsed="false">
      <c r="A531" s="14" t="s">
        <v>498</v>
      </c>
      <c r="B531" s="15" t="s">
        <v>690</v>
      </c>
      <c r="C531" s="15" t="s">
        <v>88</v>
      </c>
      <c r="D531" s="15" t="s">
        <v>16</v>
      </c>
      <c r="E531" s="18"/>
      <c r="F531" s="15"/>
      <c r="G531" s="16" t="n">
        <f aca="false">G532</f>
        <v>439810.6</v>
      </c>
    </row>
    <row r="532" customFormat="false" ht="30" hidden="false" customHeight="false" outlineLevel="0" collapsed="false">
      <c r="A532" s="17" t="s">
        <v>354</v>
      </c>
      <c r="B532" s="15" t="s">
        <v>690</v>
      </c>
      <c r="C532" s="15" t="s">
        <v>88</v>
      </c>
      <c r="D532" s="15" t="s">
        <v>16</v>
      </c>
      <c r="E532" s="18" t="s">
        <v>355</v>
      </c>
      <c r="F532" s="15"/>
      <c r="G532" s="16" t="n">
        <f aca="false">G533</f>
        <v>439810.6</v>
      </c>
    </row>
    <row r="533" customFormat="false" ht="30" hidden="false" customHeight="false" outlineLevel="0" collapsed="false">
      <c r="A533" s="17" t="s">
        <v>492</v>
      </c>
      <c r="B533" s="15" t="s">
        <v>690</v>
      </c>
      <c r="C533" s="15" t="s">
        <v>88</v>
      </c>
      <c r="D533" s="15" t="s">
        <v>16</v>
      </c>
      <c r="E533" s="18" t="s">
        <v>493</v>
      </c>
      <c r="F533" s="15"/>
      <c r="G533" s="16" t="n">
        <f aca="false">G534</f>
        <v>439810.6</v>
      </c>
    </row>
    <row r="534" customFormat="false" ht="15" hidden="false" customHeight="false" outlineLevel="0" collapsed="false">
      <c r="A534" s="20" t="s">
        <v>526</v>
      </c>
      <c r="B534" s="15" t="s">
        <v>690</v>
      </c>
      <c r="C534" s="15" t="s">
        <v>88</v>
      </c>
      <c r="D534" s="15" t="s">
        <v>16</v>
      </c>
      <c r="E534" s="18" t="s">
        <v>527</v>
      </c>
      <c r="F534" s="15"/>
      <c r="G534" s="16" t="n">
        <f aca="false">G535</f>
        <v>439810.6</v>
      </c>
    </row>
    <row r="535" customFormat="false" ht="45" hidden="false" customHeight="false" outlineLevel="0" collapsed="false">
      <c r="A535" s="20" t="s">
        <v>528</v>
      </c>
      <c r="B535" s="15" t="s">
        <v>690</v>
      </c>
      <c r="C535" s="15" t="s">
        <v>88</v>
      </c>
      <c r="D535" s="15" t="s">
        <v>16</v>
      </c>
      <c r="E535" s="18" t="s">
        <v>529</v>
      </c>
      <c r="F535" s="15"/>
      <c r="G535" s="16" t="n">
        <f aca="false">G536</f>
        <v>439810.6</v>
      </c>
    </row>
    <row r="536" customFormat="false" ht="45" hidden="false" customHeight="false" outlineLevel="0" collapsed="false">
      <c r="A536" s="19" t="s">
        <v>380</v>
      </c>
      <c r="B536" s="15" t="s">
        <v>690</v>
      </c>
      <c r="C536" s="15" t="s">
        <v>88</v>
      </c>
      <c r="D536" s="15" t="s">
        <v>16</v>
      </c>
      <c r="E536" s="18" t="s">
        <v>529</v>
      </c>
      <c r="F536" s="15" t="s">
        <v>381</v>
      </c>
      <c r="G536" s="16" t="n">
        <f aca="false">G537</f>
        <v>439810.6</v>
      </c>
    </row>
    <row r="537" customFormat="false" ht="15" hidden="false" customHeight="false" outlineLevel="0" collapsed="false">
      <c r="A537" s="19" t="s">
        <v>382</v>
      </c>
      <c r="B537" s="15" t="s">
        <v>690</v>
      </c>
      <c r="C537" s="15" t="s">
        <v>88</v>
      </c>
      <c r="D537" s="15" t="s">
        <v>16</v>
      </c>
      <c r="E537" s="18" t="s">
        <v>529</v>
      </c>
      <c r="F537" s="15" t="s">
        <v>383</v>
      </c>
      <c r="G537" s="16" t="n">
        <f aca="false">417822.3+21988.3</f>
        <v>439810.6</v>
      </c>
    </row>
    <row r="538" customFormat="false" ht="15" hidden="false" customHeight="false" outlineLevel="0" collapsed="false">
      <c r="A538" s="19" t="s">
        <v>530</v>
      </c>
      <c r="B538" s="15" t="s">
        <v>690</v>
      </c>
      <c r="C538" s="15" t="s">
        <v>88</v>
      </c>
      <c r="D538" s="15" t="s">
        <v>30</v>
      </c>
      <c r="E538" s="15"/>
      <c r="F538" s="15"/>
      <c r="G538" s="16" t="n">
        <f aca="false">G539+G545</f>
        <v>60102.6</v>
      </c>
    </row>
    <row r="539" customFormat="false" ht="15" hidden="false" customHeight="false" outlineLevel="0" collapsed="false">
      <c r="A539" s="17" t="s">
        <v>107</v>
      </c>
      <c r="B539" s="15" t="s">
        <v>690</v>
      </c>
      <c r="C539" s="15" t="s">
        <v>88</v>
      </c>
      <c r="D539" s="15" t="s">
        <v>30</v>
      </c>
      <c r="E539" s="18" t="s">
        <v>108</v>
      </c>
      <c r="F539" s="15"/>
      <c r="G539" s="16" t="n">
        <f aca="false">G540</f>
        <v>58830</v>
      </c>
    </row>
    <row r="540" customFormat="false" ht="45" hidden="false" customHeight="false" outlineLevel="0" collapsed="false">
      <c r="A540" s="17" t="s">
        <v>531</v>
      </c>
      <c r="B540" s="15" t="s">
        <v>690</v>
      </c>
      <c r="C540" s="15" t="s">
        <v>88</v>
      </c>
      <c r="D540" s="15" t="s">
        <v>30</v>
      </c>
      <c r="E540" s="18" t="s">
        <v>532</v>
      </c>
      <c r="F540" s="15"/>
      <c r="G540" s="16" t="n">
        <f aca="false">G541</f>
        <v>58830</v>
      </c>
    </row>
    <row r="541" customFormat="false" ht="45" hidden="false" customHeight="false" outlineLevel="0" collapsed="false">
      <c r="A541" s="17" t="s">
        <v>533</v>
      </c>
      <c r="B541" s="15" t="s">
        <v>690</v>
      </c>
      <c r="C541" s="15" t="s">
        <v>88</v>
      </c>
      <c r="D541" s="15" t="s">
        <v>30</v>
      </c>
      <c r="E541" s="18" t="s">
        <v>534</v>
      </c>
      <c r="F541" s="15"/>
      <c r="G541" s="16" t="n">
        <f aca="false">G542</f>
        <v>58830</v>
      </c>
    </row>
    <row r="542" customFormat="false" ht="45" hidden="false" customHeight="false" outlineLevel="0" collapsed="false">
      <c r="A542" s="17" t="s">
        <v>535</v>
      </c>
      <c r="B542" s="15" t="s">
        <v>690</v>
      </c>
      <c r="C542" s="15" t="s">
        <v>88</v>
      </c>
      <c r="D542" s="15" t="s">
        <v>30</v>
      </c>
      <c r="E542" s="18" t="s">
        <v>536</v>
      </c>
      <c r="F542" s="15"/>
      <c r="G542" s="16" t="n">
        <f aca="false">G543</f>
        <v>58830</v>
      </c>
    </row>
    <row r="543" customFormat="false" ht="45" hidden="false" customHeight="false" outlineLevel="0" collapsed="false">
      <c r="A543" s="19" t="s">
        <v>163</v>
      </c>
      <c r="B543" s="15" t="s">
        <v>690</v>
      </c>
      <c r="C543" s="15" t="s">
        <v>88</v>
      </c>
      <c r="D543" s="15" t="s">
        <v>30</v>
      </c>
      <c r="E543" s="18" t="s">
        <v>536</v>
      </c>
      <c r="F543" s="15" t="s">
        <v>164</v>
      </c>
      <c r="G543" s="16" t="n">
        <f aca="false">G544</f>
        <v>58830</v>
      </c>
    </row>
    <row r="544" customFormat="false" ht="15" hidden="false" customHeight="false" outlineLevel="0" collapsed="false">
      <c r="A544" s="19" t="s">
        <v>165</v>
      </c>
      <c r="B544" s="15" t="s">
        <v>690</v>
      </c>
      <c r="C544" s="15" t="s">
        <v>88</v>
      </c>
      <c r="D544" s="15" t="s">
        <v>30</v>
      </c>
      <c r="E544" s="18" t="s">
        <v>536</v>
      </c>
      <c r="F544" s="15" t="s">
        <v>166</v>
      </c>
      <c r="G544" s="16" t="n">
        <f aca="false">59330-500</f>
        <v>58830</v>
      </c>
    </row>
    <row r="545" customFormat="false" ht="45" hidden="false" customHeight="false" outlineLevel="0" collapsed="false">
      <c r="A545" s="17" t="s">
        <v>115</v>
      </c>
      <c r="B545" s="15" t="s">
        <v>690</v>
      </c>
      <c r="C545" s="15" t="s">
        <v>88</v>
      </c>
      <c r="D545" s="15" t="s">
        <v>30</v>
      </c>
      <c r="E545" s="18" t="s">
        <v>116</v>
      </c>
      <c r="F545" s="15"/>
      <c r="G545" s="16" t="n">
        <f aca="false">G551+G556+G546</f>
        <v>1272.6</v>
      </c>
    </row>
    <row r="546" customFormat="false" ht="30" hidden="false" customHeight="false" outlineLevel="0" collapsed="false">
      <c r="A546" s="17" t="s">
        <v>117</v>
      </c>
      <c r="B546" s="15" t="s">
        <v>690</v>
      </c>
      <c r="C546" s="15" t="s">
        <v>88</v>
      </c>
      <c r="D546" s="15" t="s">
        <v>30</v>
      </c>
      <c r="E546" s="18" t="s">
        <v>118</v>
      </c>
      <c r="F546" s="15"/>
      <c r="G546" s="16" t="n">
        <f aca="false">G547</f>
        <v>1227.6</v>
      </c>
    </row>
    <row r="547" customFormat="false" ht="60" hidden="false" customHeight="false" outlineLevel="0" collapsed="false">
      <c r="A547" s="21" t="s">
        <v>119</v>
      </c>
      <c r="B547" s="15" t="s">
        <v>690</v>
      </c>
      <c r="C547" s="15" t="s">
        <v>88</v>
      </c>
      <c r="D547" s="15" t="s">
        <v>30</v>
      </c>
      <c r="E547" s="18" t="s">
        <v>120</v>
      </c>
      <c r="F547" s="15"/>
      <c r="G547" s="16" t="n">
        <f aca="false">G548</f>
        <v>1227.6</v>
      </c>
    </row>
    <row r="548" customFormat="false" ht="15" hidden="false" customHeight="false" outlineLevel="0" collapsed="false">
      <c r="A548" s="19" t="s">
        <v>121</v>
      </c>
      <c r="B548" s="15" t="s">
        <v>690</v>
      </c>
      <c r="C548" s="15" t="s">
        <v>88</v>
      </c>
      <c r="D548" s="15" t="s">
        <v>30</v>
      </c>
      <c r="E548" s="18" t="s">
        <v>122</v>
      </c>
      <c r="F548" s="15"/>
      <c r="G548" s="16" t="n">
        <f aca="false">G549</f>
        <v>1227.6</v>
      </c>
    </row>
    <row r="549" customFormat="false" ht="45" hidden="false" customHeight="false" outlineLevel="0" collapsed="false">
      <c r="A549" s="19" t="s">
        <v>163</v>
      </c>
      <c r="B549" s="15" t="s">
        <v>690</v>
      </c>
      <c r="C549" s="15" t="s">
        <v>88</v>
      </c>
      <c r="D549" s="15" t="s">
        <v>30</v>
      </c>
      <c r="E549" s="18" t="s">
        <v>122</v>
      </c>
      <c r="F549" s="15" t="s">
        <v>164</v>
      </c>
      <c r="G549" s="16" t="n">
        <f aca="false">G550</f>
        <v>1227.6</v>
      </c>
    </row>
    <row r="550" customFormat="false" ht="15" hidden="false" customHeight="false" outlineLevel="0" collapsed="false">
      <c r="A550" s="19" t="s">
        <v>165</v>
      </c>
      <c r="B550" s="15" t="s">
        <v>690</v>
      </c>
      <c r="C550" s="15" t="s">
        <v>88</v>
      </c>
      <c r="D550" s="15" t="s">
        <v>30</v>
      </c>
      <c r="E550" s="18" t="s">
        <v>122</v>
      </c>
      <c r="F550" s="15" t="s">
        <v>166</v>
      </c>
      <c r="G550" s="16" t="n">
        <v>1227.6</v>
      </c>
    </row>
    <row r="551" customFormat="false" ht="30" hidden="false" customHeight="false" outlineLevel="0" collapsed="false">
      <c r="A551" s="17" t="s">
        <v>238</v>
      </c>
      <c r="B551" s="15" t="s">
        <v>690</v>
      </c>
      <c r="C551" s="15" t="s">
        <v>88</v>
      </c>
      <c r="D551" s="15" t="s">
        <v>30</v>
      </c>
      <c r="E551" s="18" t="s">
        <v>239</v>
      </c>
      <c r="F551" s="15"/>
      <c r="G551" s="16" t="n">
        <f aca="false">G552</f>
        <v>40</v>
      </c>
    </row>
    <row r="552" customFormat="false" ht="30" hidden="false" customHeight="false" outlineLevel="0" collapsed="false">
      <c r="A552" s="21" t="s">
        <v>240</v>
      </c>
      <c r="B552" s="15" t="s">
        <v>690</v>
      </c>
      <c r="C552" s="15" t="s">
        <v>88</v>
      </c>
      <c r="D552" s="15" t="s">
        <v>30</v>
      </c>
      <c r="E552" s="18" t="s">
        <v>241</v>
      </c>
      <c r="F552" s="15"/>
      <c r="G552" s="16" t="n">
        <f aca="false">G553</f>
        <v>40</v>
      </c>
    </row>
    <row r="553" customFormat="false" ht="30" hidden="false" customHeight="false" outlineLevel="0" collapsed="false">
      <c r="A553" s="25" t="s">
        <v>242</v>
      </c>
      <c r="B553" s="15" t="s">
        <v>690</v>
      </c>
      <c r="C553" s="15" t="s">
        <v>88</v>
      </c>
      <c r="D553" s="15" t="s">
        <v>30</v>
      </c>
      <c r="E553" s="18" t="s">
        <v>243</v>
      </c>
      <c r="F553" s="15"/>
      <c r="G553" s="16" t="n">
        <f aca="false">G554</f>
        <v>40</v>
      </c>
    </row>
    <row r="554" customFormat="false" ht="45" hidden="false" customHeight="false" outlineLevel="0" collapsed="false">
      <c r="A554" s="19" t="s">
        <v>163</v>
      </c>
      <c r="B554" s="15" t="s">
        <v>690</v>
      </c>
      <c r="C554" s="15" t="s">
        <v>88</v>
      </c>
      <c r="D554" s="15" t="s">
        <v>30</v>
      </c>
      <c r="E554" s="18" t="s">
        <v>243</v>
      </c>
      <c r="F554" s="15" t="s">
        <v>164</v>
      </c>
      <c r="G554" s="16" t="n">
        <f aca="false">G555</f>
        <v>40</v>
      </c>
    </row>
    <row r="555" customFormat="false" ht="15" hidden="false" customHeight="false" outlineLevel="0" collapsed="false">
      <c r="A555" s="19" t="s">
        <v>165</v>
      </c>
      <c r="B555" s="15" t="s">
        <v>690</v>
      </c>
      <c r="C555" s="15" t="s">
        <v>88</v>
      </c>
      <c r="D555" s="15" t="s">
        <v>30</v>
      </c>
      <c r="E555" s="18" t="s">
        <v>243</v>
      </c>
      <c r="F555" s="15" t="s">
        <v>166</v>
      </c>
      <c r="G555" s="16" t="n">
        <v>40</v>
      </c>
    </row>
    <row r="556" customFormat="false" ht="30" hidden="false" customHeight="false" outlineLevel="0" collapsed="false">
      <c r="A556" s="17" t="s">
        <v>195</v>
      </c>
      <c r="B556" s="15" t="s">
        <v>690</v>
      </c>
      <c r="C556" s="15" t="s">
        <v>88</v>
      </c>
      <c r="D556" s="15" t="s">
        <v>30</v>
      </c>
      <c r="E556" s="18" t="s">
        <v>196</v>
      </c>
      <c r="F556" s="15"/>
      <c r="G556" s="16" t="n">
        <f aca="false">G557</f>
        <v>5</v>
      </c>
    </row>
    <row r="557" customFormat="false" ht="75" hidden="false" customHeight="false" outlineLevel="0" collapsed="false">
      <c r="A557" s="21" t="s">
        <v>197</v>
      </c>
      <c r="B557" s="15" t="s">
        <v>690</v>
      </c>
      <c r="C557" s="15" t="s">
        <v>88</v>
      </c>
      <c r="D557" s="15" t="s">
        <v>30</v>
      </c>
      <c r="E557" s="18" t="s">
        <v>198</v>
      </c>
      <c r="F557" s="15"/>
      <c r="G557" s="16" t="n">
        <f aca="false">G558</f>
        <v>5</v>
      </c>
    </row>
    <row r="558" customFormat="false" ht="45" hidden="false" customHeight="false" outlineLevel="0" collapsed="false">
      <c r="A558" s="21" t="s">
        <v>199</v>
      </c>
      <c r="B558" s="15" t="s">
        <v>690</v>
      </c>
      <c r="C558" s="15" t="s">
        <v>88</v>
      </c>
      <c r="D558" s="15" t="s">
        <v>30</v>
      </c>
      <c r="E558" s="18" t="s">
        <v>200</v>
      </c>
      <c r="F558" s="15"/>
      <c r="G558" s="16" t="n">
        <f aca="false">G559</f>
        <v>5</v>
      </c>
    </row>
    <row r="559" customFormat="false" ht="45" hidden="false" customHeight="false" outlineLevel="0" collapsed="false">
      <c r="A559" s="19" t="s">
        <v>163</v>
      </c>
      <c r="B559" s="15" t="s">
        <v>690</v>
      </c>
      <c r="C559" s="15" t="s">
        <v>88</v>
      </c>
      <c r="D559" s="15" t="s">
        <v>30</v>
      </c>
      <c r="E559" s="18" t="s">
        <v>200</v>
      </c>
      <c r="F559" s="15" t="s">
        <v>164</v>
      </c>
      <c r="G559" s="16" t="n">
        <f aca="false">G560</f>
        <v>5</v>
      </c>
    </row>
    <row r="560" customFormat="false" ht="15" hidden="false" customHeight="false" outlineLevel="0" collapsed="false">
      <c r="A560" s="19" t="s">
        <v>165</v>
      </c>
      <c r="B560" s="15" t="s">
        <v>690</v>
      </c>
      <c r="C560" s="15" t="s">
        <v>88</v>
      </c>
      <c r="D560" s="15" t="s">
        <v>30</v>
      </c>
      <c r="E560" s="18" t="s">
        <v>200</v>
      </c>
      <c r="F560" s="15" t="s">
        <v>166</v>
      </c>
      <c r="G560" s="16" t="n">
        <v>5</v>
      </c>
    </row>
    <row r="561" customFormat="false" ht="15" hidden="false" customHeight="false" outlineLevel="0" collapsed="false">
      <c r="A561" s="14" t="s">
        <v>540</v>
      </c>
      <c r="B561" s="15" t="s">
        <v>690</v>
      </c>
      <c r="C561" s="15" t="s">
        <v>88</v>
      </c>
      <c r="D561" s="15" t="s">
        <v>88</v>
      </c>
      <c r="E561" s="15"/>
      <c r="F561" s="15"/>
      <c r="G561" s="16" t="n">
        <f aca="false">G562+G573</f>
        <v>8691</v>
      </c>
    </row>
    <row r="562" customFormat="false" ht="45" hidden="false" customHeight="false" outlineLevel="0" collapsed="false">
      <c r="A562" s="17" t="s">
        <v>115</v>
      </c>
      <c r="B562" s="15" t="s">
        <v>690</v>
      </c>
      <c r="C562" s="15" t="s">
        <v>88</v>
      </c>
      <c r="D562" s="15" t="s">
        <v>88</v>
      </c>
      <c r="E562" s="18" t="s">
        <v>116</v>
      </c>
      <c r="F562" s="15"/>
      <c r="G562" s="16" t="n">
        <f aca="false">G563+G568</f>
        <v>70</v>
      </c>
    </row>
    <row r="563" customFormat="false" ht="30" hidden="false" customHeight="false" outlineLevel="0" collapsed="false">
      <c r="A563" s="17" t="s">
        <v>238</v>
      </c>
      <c r="B563" s="15" t="s">
        <v>690</v>
      </c>
      <c r="C563" s="15" t="s">
        <v>88</v>
      </c>
      <c r="D563" s="15" t="s">
        <v>88</v>
      </c>
      <c r="E563" s="18" t="s">
        <v>239</v>
      </c>
      <c r="F563" s="15"/>
      <c r="G563" s="16" t="n">
        <f aca="false">G564</f>
        <v>61</v>
      </c>
    </row>
    <row r="564" customFormat="false" ht="30" hidden="false" customHeight="false" outlineLevel="0" collapsed="false">
      <c r="A564" s="21" t="s">
        <v>240</v>
      </c>
      <c r="B564" s="15" t="s">
        <v>690</v>
      </c>
      <c r="C564" s="15" t="s">
        <v>88</v>
      </c>
      <c r="D564" s="15" t="s">
        <v>88</v>
      </c>
      <c r="E564" s="18" t="s">
        <v>241</v>
      </c>
      <c r="F564" s="15"/>
      <c r="G564" s="16" t="n">
        <f aca="false">G565</f>
        <v>61</v>
      </c>
    </row>
    <row r="565" customFormat="false" ht="30" hidden="false" customHeight="false" outlineLevel="0" collapsed="false">
      <c r="A565" s="25" t="s">
        <v>242</v>
      </c>
      <c r="B565" s="15" t="s">
        <v>690</v>
      </c>
      <c r="C565" s="15" t="s">
        <v>88</v>
      </c>
      <c r="D565" s="15" t="s">
        <v>88</v>
      </c>
      <c r="E565" s="18" t="s">
        <v>243</v>
      </c>
      <c r="F565" s="15"/>
      <c r="G565" s="16" t="n">
        <f aca="false">G566</f>
        <v>61</v>
      </c>
    </row>
    <row r="566" customFormat="false" ht="45" hidden="false" customHeight="false" outlineLevel="0" collapsed="false">
      <c r="A566" s="19" t="s">
        <v>163</v>
      </c>
      <c r="B566" s="15" t="s">
        <v>690</v>
      </c>
      <c r="C566" s="15" t="s">
        <v>88</v>
      </c>
      <c r="D566" s="15" t="s">
        <v>88</v>
      </c>
      <c r="E566" s="18" t="s">
        <v>243</v>
      </c>
      <c r="F566" s="15" t="s">
        <v>164</v>
      </c>
      <c r="G566" s="16" t="n">
        <f aca="false">G567</f>
        <v>61</v>
      </c>
    </row>
    <row r="567" customFormat="false" ht="15" hidden="false" customHeight="false" outlineLevel="0" collapsed="false">
      <c r="A567" s="19" t="s">
        <v>165</v>
      </c>
      <c r="B567" s="15" t="s">
        <v>690</v>
      </c>
      <c r="C567" s="15" t="s">
        <v>88</v>
      </c>
      <c r="D567" s="15" t="s">
        <v>88</v>
      </c>
      <c r="E567" s="18" t="s">
        <v>243</v>
      </c>
      <c r="F567" s="15" t="s">
        <v>166</v>
      </c>
      <c r="G567" s="16" t="n">
        <v>61</v>
      </c>
    </row>
    <row r="568" customFormat="false" ht="30" hidden="false" customHeight="false" outlineLevel="0" collapsed="false">
      <c r="A568" s="17" t="s">
        <v>195</v>
      </c>
      <c r="B568" s="15" t="s">
        <v>690</v>
      </c>
      <c r="C568" s="15" t="s">
        <v>88</v>
      </c>
      <c r="D568" s="15" t="s">
        <v>88</v>
      </c>
      <c r="E568" s="18" t="s">
        <v>196</v>
      </c>
      <c r="F568" s="15"/>
      <c r="G568" s="16" t="n">
        <f aca="false">G569</f>
        <v>9</v>
      </c>
    </row>
    <row r="569" customFormat="false" ht="75" hidden="false" customHeight="false" outlineLevel="0" collapsed="false">
      <c r="A569" s="21" t="s">
        <v>197</v>
      </c>
      <c r="B569" s="15" t="s">
        <v>690</v>
      </c>
      <c r="C569" s="15" t="s">
        <v>88</v>
      </c>
      <c r="D569" s="15" t="s">
        <v>88</v>
      </c>
      <c r="E569" s="18" t="s">
        <v>198</v>
      </c>
      <c r="F569" s="15"/>
      <c r="G569" s="16" t="n">
        <f aca="false">G570</f>
        <v>9</v>
      </c>
    </row>
    <row r="570" customFormat="false" ht="45" hidden="false" customHeight="false" outlineLevel="0" collapsed="false">
      <c r="A570" s="21" t="s">
        <v>199</v>
      </c>
      <c r="B570" s="15" t="s">
        <v>690</v>
      </c>
      <c r="C570" s="15" t="s">
        <v>88</v>
      </c>
      <c r="D570" s="15" t="s">
        <v>88</v>
      </c>
      <c r="E570" s="18" t="s">
        <v>200</v>
      </c>
      <c r="F570" s="15"/>
      <c r="G570" s="16" t="n">
        <f aca="false">G571</f>
        <v>9</v>
      </c>
    </row>
    <row r="571" customFormat="false" ht="45" hidden="false" customHeight="false" outlineLevel="0" collapsed="false">
      <c r="A571" s="19" t="s">
        <v>163</v>
      </c>
      <c r="B571" s="15" t="s">
        <v>690</v>
      </c>
      <c r="C571" s="15" t="s">
        <v>88</v>
      </c>
      <c r="D571" s="15" t="s">
        <v>88</v>
      </c>
      <c r="E571" s="18" t="s">
        <v>200</v>
      </c>
      <c r="F571" s="15" t="s">
        <v>164</v>
      </c>
      <c r="G571" s="16" t="n">
        <f aca="false">G572</f>
        <v>9</v>
      </c>
    </row>
    <row r="572" customFormat="false" ht="15" hidden="false" customHeight="false" outlineLevel="0" collapsed="false">
      <c r="A572" s="19" t="s">
        <v>165</v>
      </c>
      <c r="B572" s="15" t="s">
        <v>690</v>
      </c>
      <c r="C572" s="15" t="s">
        <v>88</v>
      </c>
      <c r="D572" s="15" t="s">
        <v>88</v>
      </c>
      <c r="E572" s="18" t="s">
        <v>200</v>
      </c>
      <c r="F572" s="15" t="s">
        <v>166</v>
      </c>
      <c r="G572" s="16" t="n">
        <v>9</v>
      </c>
    </row>
    <row r="573" customFormat="false" ht="60" hidden="false" customHeight="false" outlineLevel="0" collapsed="false">
      <c r="A573" s="17" t="s">
        <v>67</v>
      </c>
      <c r="B573" s="15" t="s">
        <v>690</v>
      </c>
      <c r="C573" s="15" t="s">
        <v>88</v>
      </c>
      <c r="D573" s="15" t="s">
        <v>88</v>
      </c>
      <c r="E573" s="18" t="s">
        <v>68</v>
      </c>
      <c r="F573" s="15"/>
      <c r="G573" s="16" t="n">
        <f aca="false">G574</f>
        <v>8621</v>
      </c>
    </row>
    <row r="574" customFormat="false" ht="15" hidden="false" customHeight="false" outlineLevel="0" collapsed="false">
      <c r="A574" s="17" t="s">
        <v>541</v>
      </c>
      <c r="B574" s="15" t="s">
        <v>690</v>
      </c>
      <c r="C574" s="15" t="s">
        <v>88</v>
      </c>
      <c r="D574" s="15" t="s">
        <v>88</v>
      </c>
      <c r="E574" s="18" t="s">
        <v>542</v>
      </c>
      <c r="F574" s="15"/>
      <c r="G574" s="16" t="n">
        <f aca="false">G575</f>
        <v>8621</v>
      </c>
    </row>
    <row r="575" customFormat="false" ht="90" hidden="false" customHeight="false" outlineLevel="0" collapsed="false">
      <c r="A575" s="20" t="s">
        <v>543</v>
      </c>
      <c r="B575" s="15" t="s">
        <v>690</v>
      </c>
      <c r="C575" s="15" t="s">
        <v>88</v>
      </c>
      <c r="D575" s="15" t="s">
        <v>88</v>
      </c>
      <c r="E575" s="18" t="s">
        <v>544</v>
      </c>
      <c r="F575" s="15"/>
      <c r="G575" s="16" t="n">
        <f aca="false">G576+G579+G582</f>
        <v>8621</v>
      </c>
    </row>
    <row r="576" customFormat="false" ht="30" hidden="false" customHeight="false" outlineLevel="0" collapsed="false">
      <c r="A576" s="25" t="s">
        <v>545</v>
      </c>
      <c r="B576" s="15" t="s">
        <v>690</v>
      </c>
      <c r="C576" s="15" t="s">
        <v>88</v>
      </c>
      <c r="D576" s="15" t="s">
        <v>88</v>
      </c>
      <c r="E576" s="18" t="s">
        <v>546</v>
      </c>
      <c r="F576" s="22"/>
      <c r="G576" s="16" t="n">
        <f aca="false">G577</f>
        <v>880</v>
      </c>
    </row>
    <row r="577" customFormat="false" ht="45" hidden="false" customHeight="false" outlineLevel="0" collapsed="false">
      <c r="A577" s="19" t="s">
        <v>163</v>
      </c>
      <c r="B577" s="15" t="s">
        <v>690</v>
      </c>
      <c r="C577" s="15" t="s">
        <v>88</v>
      </c>
      <c r="D577" s="15" t="s">
        <v>88</v>
      </c>
      <c r="E577" s="18" t="s">
        <v>546</v>
      </c>
      <c r="F577" s="15" t="n">
        <v>600</v>
      </c>
      <c r="G577" s="16" t="n">
        <f aca="false">G578</f>
        <v>880</v>
      </c>
    </row>
    <row r="578" customFormat="false" ht="15" hidden="false" customHeight="false" outlineLevel="0" collapsed="false">
      <c r="A578" s="19" t="s">
        <v>165</v>
      </c>
      <c r="B578" s="15" t="s">
        <v>690</v>
      </c>
      <c r="C578" s="15" t="s">
        <v>88</v>
      </c>
      <c r="D578" s="15" t="s">
        <v>88</v>
      </c>
      <c r="E578" s="18" t="s">
        <v>546</v>
      </c>
      <c r="F578" s="15" t="n">
        <v>610</v>
      </c>
      <c r="G578" s="16" t="n">
        <f aca="false">688+81+111</f>
        <v>880</v>
      </c>
    </row>
    <row r="579" customFormat="false" ht="45" hidden="false" customHeight="false" outlineLevel="0" collapsed="false">
      <c r="A579" s="25" t="s">
        <v>547</v>
      </c>
      <c r="B579" s="15" t="s">
        <v>690</v>
      </c>
      <c r="C579" s="15" t="s">
        <v>88</v>
      </c>
      <c r="D579" s="15" t="s">
        <v>88</v>
      </c>
      <c r="E579" s="18" t="s">
        <v>548</v>
      </c>
      <c r="F579" s="22"/>
      <c r="G579" s="16" t="n">
        <f aca="false">G580</f>
        <v>3</v>
      </c>
    </row>
    <row r="580" customFormat="false" ht="45" hidden="false" customHeight="false" outlineLevel="0" collapsed="false">
      <c r="A580" s="19" t="s">
        <v>163</v>
      </c>
      <c r="B580" s="15" t="s">
        <v>690</v>
      </c>
      <c r="C580" s="15" t="s">
        <v>88</v>
      </c>
      <c r="D580" s="15" t="s">
        <v>88</v>
      </c>
      <c r="E580" s="18" t="s">
        <v>548</v>
      </c>
      <c r="F580" s="15" t="n">
        <v>600</v>
      </c>
      <c r="G580" s="16" t="n">
        <f aca="false">G581</f>
        <v>3</v>
      </c>
    </row>
    <row r="581" customFormat="false" ht="15" hidden="false" customHeight="false" outlineLevel="0" collapsed="false">
      <c r="A581" s="19" t="s">
        <v>165</v>
      </c>
      <c r="B581" s="15" t="s">
        <v>690</v>
      </c>
      <c r="C581" s="15" t="s">
        <v>88</v>
      </c>
      <c r="D581" s="15" t="s">
        <v>88</v>
      </c>
      <c r="E581" s="18" t="s">
        <v>548</v>
      </c>
      <c r="F581" s="15" t="n">
        <v>610</v>
      </c>
      <c r="G581" s="16" t="n">
        <v>3</v>
      </c>
    </row>
    <row r="582" customFormat="false" ht="45" hidden="false" customHeight="false" outlineLevel="0" collapsed="false">
      <c r="A582" s="25" t="s">
        <v>549</v>
      </c>
      <c r="B582" s="15" t="s">
        <v>690</v>
      </c>
      <c r="C582" s="15" t="s">
        <v>88</v>
      </c>
      <c r="D582" s="15" t="s">
        <v>88</v>
      </c>
      <c r="E582" s="18" t="s">
        <v>550</v>
      </c>
      <c r="F582" s="22"/>
      <c r="G582" s="16" t="n">
        <f aca="false">G583</f>
        <v>7738</v>
      </c>
    </row>
    <row r="583" customFormat="false" ht="45" hidden="false" customHeight="false" outlineLevel="0" collapsed="false">
      <c r="A583" s="19" t="s">
        <v>163</v>
      </c>
      <c r="B583" s="15" t="s">
        <v>690</v>
      </c>
      <c r="C583" s="15" t="s">
        <v>88</v>
      </c>
      <c r="D583" s="15" t="s">
        <v>88</v>
      </c>
      <c r="E583" s="18" t="s">
        <v>550</v>
      </c>
      <c r="F583" s="15" t="n">
        <v>600</v>
      </c>
      <c r="G583" s="16" t="n">
        <f aca="false">G584</f>
        <v>7738</v>
      </c>
    </row>
    <row r="584" customFormat="false" ht="15" hidden="false" customHeight="false" outlineLevel="0" collapsed="false">
      <c r="A584" s="19" t="s">
        <v>165</v>
      </c>
      <c r="B584" s="15" t="s">
        <v>690</v>
      </c>
      <c r="C584" s="15" t="s">
        <v>88</v>
      </c>
      <c r="D584" s="15" t="s">
        <v>88</v>
      </c>
      <c r="E584" s="18" t="s">
        <v>550</v>
      </c>
      <c r="F584" s="15" t="n">
        <v>610</v>
      </c>
      <c r="G584" s="16" t="n">
        <f aca="false">8576-838</f>
        <v>7738</v>
      </c>
    </row>
    <row r="585" customFormat="false" ht="15" hidden="false" customHeight="false" outlineLevel="0" collapsed="false">
      <c r="A585" s="14" t="s">
        <v>551</v>
      </c>
      <c r="B585" s="15" t="s">
        <v>690</v>
      </c>
      <c r="C585" s="15" t="s">
        <v>88</v>
      </c>
      <c r="D585" s="15" t="s">
        <v>180</v>
      </c>
      <c r="E585" s="15"/>
      <c r="F585" s="15"/>
      <c r="G585" s="16" t="n">
        <f aca="false">G586+G592</f>
        <v>1317</v>
      </c>
    </row>
    <row r="586" customFormat="false" ht="15" hidden="false" customHeight="false" outlineLevel="0" collapsed="false">
      <c r="A586" s="17" t="s">
        <v>107</v>
      </c>
      <c r="B586" s="15" t="s">
        <v>690</v>
      </c>
      <c r="C586" s="15" t="s">
        <v>88</v>
      </c>
      <c r="D586" s="15" t="s">
        <v>180</v>
      </c>
      <c r="E586" s="18" t="s">
        <v>108</v>
      </c>
      <c r="F586" s="15"/>
      <c r="G586" s="16" t="n">
        <f aca="false">G587</f>
        <v>862</v>
      </c>
    </row>
    <row r="587" customFormat="false" ht="15" hidden="false" customHeight="false" outlineLevel="0" collapsed="false">
      <c r="A587" s="17" t="s">
        <v>468</v>
      </c>
      <c r="B587" s="15" t="s">
        <v>690</v>
      </c>
      <c r="C587" s="15" t="s">
        <v>88</v>
      </c>
      <c r="D587" s="15" t="s">
        <v>180</v>
      </c>
      <c r="E587" s="18" t="s">
        <v>469</v>
      </c>
      <c r="F587" s="15"/>
      <c r="G587" s="16" t="n">
        <f aca="false">G588</f>
        <v>862</v>
      </c>
    </row>
    <row r="588" customFormat="false" ht="60" hidden="false" customHeight="false" outlineLevel="0" collapsed="false">
      <c r="A588" s="17" t="s">
        <v>476</v>
      </c>
      <c r="B588" s="15" t="s">
        <v>690</v>
      </c>
      <c r="C588" s="15" t="s">
        <v>88</v>
      </c>
      <c r="D588" s="15" t="s">
        <v>180</v>
      </c>
      <c r="E588" s="18" t="s">
        <v>477</v>
      </c>
      <c r="F588" s="15"/>
      <c r="G588" s="16" t="n">
        <f aca="false">G589</f>
        <v>862</v>
      </c>
    </row>
    <row r="589" customFormat="false" ht="75" hidden="false" customHeight="false" outlineLevel="0" collapsed="false">
      <c r="A589" s="21" t="s">
        <v>552</v>
      </c>
      <c r="B589" s="15" t="s">
        <v>690</v>
      </c>
      <c r="C589" s="15" t="s">
        <v>88</v>
      </c>
      <c r="D589" s="15" t="s">
        <v>180</v>
      </c>
      <c r="E589" s="18" t="s">
        <v>553</v>
      </c>
      <c r="F589" s="15"/>
      <c r="G589" s="36" t="n">
        <f aca="false">G590</f>
        <v>862</v>
      </c>
    </row>
    <row r="590" customFormat="false" ht="75" hidden="false" customHeight="false" outlineLevel="0" collapsed="false">
      <c r="A590" s="19" t="s">
        <v>25</v>
      </c>
      <c r="B590" s="15" t="s">
        <v>690</v>
      </c>
      <c r="C590" s="15" t="s">
        <v>88</v>
      </c>
      <c r="D590" s="15" t="s">
        <v>180</v>
      </c>
      <c r="E590" s="18" t="s">
        <v>553</v>
      </c>
      <c r="F590" s="15" t="s">
        <v>26</v>
      </c>
      <c r="G590" s="36" t="n">
        <f aca="false">G591</f>
        <v>862</v>
      </c>
    </row>
    <row r="591" customFormat="false" ht="30" hidden="false" customHeight="false" outlineLevel="0" collapsed="false">
      <c r="A591" s="23" t="s">
        <v>209</v>
      </c>
      <c r="B591" s="15" t="s">
        <v>690</v>
      </c>
      <c r="C591" s="15" t="s">
        <v>88</v>
      </c>
      <c r="D591" s="15" t="s">
        <v>180</v>
      </c>
      <c r="E591" s="18" t="s">
        <v>553</v>
      </c>
      <c r="F591" s="15" t="s">
        <v>210</v>
      </c>
      <c r="G591" s="36" t="n">
        <v>862</v>
      </c>
    </row>
    <row r="592" customFormat="false" ht="30" hidden="false" customHeight="false" outlineLevel="0" collapsed="false">
      <c r="A592" s="17" t="s">
        <v>45</v>
      </c>
      <c r="B592" s="15" t="s">
        <v>690</v>
      </c>
      <c r="C592" s="15" t="s">
        <v>88</v>
      </c>
      <c r="D592" s="15" t="s">
        <v>180</v>
      </c>
      <c r="E592" s="18" t="s">
        <v>46</v>
      </c>
      <c r="F592" s="15"/>
      <c r="G592" s="16" t="n">
        <f aca="false">G593</f>
        <v>455</v>
      </c>
    </row>
    <row r="593" customFormat="false" ht="30" hidden="false" customHeight="false" outlineLevel="0" collapsed="false">
      <c r="A593" s="17" t="s">
        <v>563</v>
      </c>
      <c r="B593" s="15" t="s">
        <v>690</v>
      </c>
      <c r="C593" s="15" t="s">
        <v>88</v>
      </c>
      <c r="D593" s="15" t="s">
        <v>180</v>
      </c>
      <c r="E593" s="18" t="s">
        <v>564</v>
      </c>
      <c r="F593" s="15"/>
      <c r="G593" s="16" t="n">
        <f aca="false">G594</f>
        <v>455</v>
      </c>
    </row>
    <row r="594" customFormat="false" ht="60" hidden="false" customHeight="false" outlineLevel="0" collapsed="false">
      <c r="A594" s="20" t="s">
        <v>565</v>
      </c>
      <c r="B594" s="15" t="s">
        <v>690</v>
      </c>
      <c r="C594" s="15" t="s">
        <v>88</v>
      </c>
      <c r="D594" s="15" t="s">
        <v>180</v>
      </c>
      <c r="E594" s="18" t="s">
        <v>566</v>
      </c>
      <c r="F594" s="15"/>
      <c r="G594" s="16" t="n">
        <f aca="false">G595</f>
        <v>455</v>
      </c>
    </row>
    <row r="595" customFormat="false" ht="30" hidden="false" customHeight="false" outlineLevel="0" collapsed="false">
      <c r="A595" s="20" t="s">
        <v>567</v>
      </c>
      <c r="B595" s="15" t="s">
        <v>690</v>
      </c>
      <c r="C595" s="15" t="s">
        <v>88</v>
      </c>
      <c r="D595" s="15" t="s">
        <v>180</v>
      </c>
      <c r="E595" s="18" t="s">
        <v>568</v>
      </c>
      <c r="F595" s="15"/>
      <c r="G595" s="16" t="n">
        <f aca="false">G596</f>
        <v>455</v>
      </c>
    </row>
    <row r="596" customFormat="false" ht="45" hidden="false" customHeight="false" outlineLevel="0" collapsed="false">
      <c r="A596" s="19" t="s">
        <v>163</v>
      </c>
      <c r="B596" s="15" t="s">
        <v>690</v>
      </c>
      <c r="C596" s="15" t="s">
        <v>88</v>
      </c>
      <c r="D596" s="15" t="s">
        <v>180</v>
      </c>
      <c r="E596" s="18" t="s">
        <v>568</v>
      </c>
      <c r="F596" s="15" t="s">
        <v>164</v>
      </c>
      <c r="G596" s="16" t="n">
        <f aca="false">G597</f>
        <v>455</v>
      </c>
    </row>
    <row r="597" customFormat="false" ht="15" hidden="false" customHeight="false" outlineLevel="0" collapsed="false">
      <c r="A597" s="19" t="s">
        <v>165</v>
      </c>
      <c r="B597" s="15" t="s">
        <v>690</v>
      </c>
      <c r="C597" s="15" t="s">
        <v>88</v>
      </c>
      <c r="D597" s="15" t="s">
        <v>180</v>
      </c>
      <c r="E597" s="18" t="s">
        <v>568</v>
      </c>
      <c r="F597" s="15" t="s">
        <v>166</v>
      </c>
      <c r="G597" s="16" t="n">
        <v>455</v>
      </c>
    </row>
    <row r="598" customFormat="false" ht="15" hidden="false" customHeight="false" outlineLevel="0" collapsed="false">
      <c r="A598" s="14" t="s">
        <v>569</v>
      </c>
      <c r="B598" s="15" t="s">
        <v>690</v>
      </c>
      <c r="C598" s="15" t="s">
        <v>570</v>
      </c>
      <c r="D598" s="15"/>
      <c r="E598" s="15"/>
      <c r="F598" s="15"/>
      <c r="G598" s="16" t="n">
        <f aca="false">G599+G650</f>
        <v>101090.3</v>
      </c>
    </row>
    <row r="599" customFormat="false" ht="15" hidden="false" customHeight="false" outlineLevel="0" collapsed="false">
      <c r="A599" s="14" t="s">
        <v>571</v>
      </c>
      <c r="B599" s="15" t="s">
        <v>690</v>
      </c>
      <c r="C599" s="15" t="s">
        <v>570</v>
      </c>
      <c r="D599" s="15" t="s">
        <v>14</v>
      </c>
      <c r="E599" s="15"/>
      <c r="F599" s="15"/>
      <c r="G599" s="16" t="n">
        <f aca="false">G600+G622+G628+G644</f>
        <v>100480.3</v>
      </c>
    </row>
    <row r="600" customFormat="false" ht="15" hidden="false" customHeight="false" outlineLevel="0" collapsed="false">
      <c r="A600" s="17" t="s">
        <v>99</v>
      </c>
      <c r="B600" s="15" t="s">
        <v>690</v>
      </c>
      <c r="C600" s="15" t="s">
        <v>570</v>
      </c>
      <c r="D600" s="15" t="s">
        <v>14</v>
      </c>
      <c r="E600" s="18" t="s">
        <v>100</v>
      </c>
      <c r="F600" s="36"/>
      <c r="G600" s="16" t="n">
        <f aca="false">G601+G609+G617</f>
        <v>96851.6</v>
      </c>
    </row>
    <row r="601" customFormat="false" ht="15" hidden="false" customHeight="false" outlineLevel="0" collapsed="false">
      <c r="A601" s="17" t="s">
        <v>572</v>
      </c>
      <c r="B601" s="15" t="s">
        <v>690</v>
      </c>
      <c r="C601" s="15" t="s">
        <v>570</v>
      </c>
      <c r="D601" s="15" t="s">
        <v>14</v>
      </c>
      <c r="E601" s="18" t="s">
        <v>573</v>
      </c>
      <c r="F601" s="15"/>
      <c r="G601" s="16" t="n">
        <f aca="false">G602</f>
        <v>19946.6</v>
      </c>
    </row>
    <row r="602" customFormat="false" ht="60" hidden="false" customHeight="false" outlineLevel="0" collapsed="false">
      <c r="A602" s="17" t="s">
        <v>574</v>
      </c>
      <c r="B602" s="15" t="s">
        <v>690</v>
      </c>
      <c r="C602" s="15" t="s">
        <v>570</v>
      </c>
      <c r="D602" s="15" t="s">
        <v>14</v>
      </c>
      <c r="E602" s="18" t="s">
        <v>575</v>
      </c>
      <c r="F602" s="15"/>
      <c r="G602" s="16" t="n">
        <f aca="false">G603+G606</f>
        <v>19946.6</v>
      </c>
    </row>
    <row r="603" customFormat="false" ht="60" hidden="false" customHeight="false" outlineLevel="0" collapsed="false">
      <c r="A603" s="44" t="s">
        <v>576</v>
      </c>
      <c r="B603" s="15" t="s">
        <v>690</v>
      </c>
      <c r="C603" s="15" t="s">
        <v>570</v>
      </c>
      <c r="D603" s="15" t="s">
        <v>14</v>
      </c>
      <c r="E603" s="18" t="s">
        <v>577</v>
      </c>
      <c r="F603" s="15"/>
      <c r="G603" s="16" t="n">
        <f aca="false">G604</f>
        <v>350</v>
      </c>
    </row>
    <row r="604" customFormat="false" ht="45" hidden="false" customHeight="false" outlineLevel="0" collapsed="false">
      <c r="A604" s="19" t="s">
        <v>163</v>
      </c>
      <c r="B604" s="15" t="s">
        <v>690</v>
      </c>
      <c r="C604" s="15" t="s">
        <v>570</v>
      </c>
      <c r="D604" s="15" t="s">
        <v>14</v>
      </c>
      <c r="E604" s="18" t="s">
        <v>577</v>
      </c>
      <c r="F604" s="15" t="s">
        <v>164</v>
      </c>
      <c r="G604" s="16" t="n">
        <f aca="false">G605</f>
        <v>350</v>
      </c>
    </row>
    <row r="605" customFormat="false" ht="15" hidden="false" customHeight="false" outlineLevel="0" collapsed="false">
      <c r="A605" s="19" t="s">
        <v>165</v>
      </c>
      <c r="B605" s="15" t="s">
        <v>690</v>
      </c>
      <c r="C605" s="15" t="s">
        <v>570</v>
      </c>
      <c r="D605" s="15" t="s">
        <v>14</v>
      </c>
      <c r="E605" s="18" t="s">
        <v>577</v>
      </c>
      <c r="F605" s="15" t="s">
        <v>166</v>
      </c>
      <c r="G605" s="16" t="n">
        <f aca="false">2650-2300</f>
        <v>350</v>
      </c>
    </row>
    <row r="606" customFormat="false" ht="30" hidden="false" customHeight="false" outlineLevel="0" collapsed="false">
      <c r="A606" s="44" t="s">
        <v>578</v>
      </c>
      <c r="B606" s="15" t="s">
        <v>690</v>
      </c>
      <c r="C606" s="15" t="s">
        <v>570</v>
      </c>
      <c r="D606" s="15" t="s">
        <v>14</v>
      </c>
      <c r="E606" s="18" t="s">
        <v>579</v>
      </c>
      <c r="F606" s="15"/>
      <c r="G606" s="16" t="n">
        <f aca="false">G607</f>
        <v>19596.6</v>
      </c>
    </row>
    <row r="607" customFormat="false" ht="45" hidden="false" customHeight="false" outlineLevel="0" collapsed="false">
      <c r="A607" s="19" t="s">
        <v>163</v>
      </c>
      <c r="B607" s="15" t="s">
        <v>690</v>
      </c>
      <c r="C607" s="15" t="s">
        <v>570</v>
      </c>
      <c r="D607" s="15" t="s">
        <v>14</v>
      </c>
      <c r="E607" s="18" t="s">
        <v>579</v>
      </c>
      <c r="F607" s="15" t="s">
        <v>164</v>
      </c>
      <c r="G607" s="16" t="n">
        <f aca="false">G608</f>
        <v>19596.6</v>
      </c>
    </row>
    <row r="608" customFormat="false" ht="15" hidden="false" customHeight="false" outlineLevel="0" collapsed="false">
      <c r="A608" s="19" t="s">
        <v>165</v>
      </c>
      <c r="B608" s="15" t="s">
        <v>690</v>
      </c>
      <c r="C608" s="15" t="s">
        <v>570</v>
      </c>
      <c r="D608" s="15" t="s">
        <v>14</v>
      </c>
      <c r="E608" s="18" t="s">
        <v>579</v>
      </c>
      <c r="F608" s="15" t="s">
        <v>166</v>
      </c>
      <c r="G608" s="16" t="n">
        <f aca="false">23175-3578.4</f>
        <v>19596.6</v>
      </c>
    </row>
    <row r="609" customFormat="false" ht="45" hidden="false" customHeight="false" outlineLevel="0" collapsed="false">
      <c r="A609" s="17" t="s">
        <v>580</v>
      </c>
      <c r="B609" s="15" t="s">
        <v>690</v>
      </c>
      <c r="C609" s="15" t="s">
        <v>570</v>
      </c>
      <c r="D609" s="15" t="s">
        <v>14</v>
      </c>
      <c r="E609" s="18" t="s">
        <v>581</v>
      </c>
      <c r="F609" s="15"/>
      <c r="G609" s="16" t="n">
        <f aca="false">G610</f>
        <v>75465</v>
      </c>
    </row>
    <row r="610" customFormat="false" ht="30" hidden="false" customHeight="false" outlineLevel="0" collapsed="false">
      <c r="A610" s="17" t="s">
        <v>582</v>
      </c>
      <c r="B610" s="15" t="s">
        <v>690</v>
      </c>
      <c r="C610" s="15" t="s">
        <v>570</v>
      </c>
      <c r="D610" s="15" t="s">
        <v>14</v>
      </c>
      <c r="E610" s="18" t="s">
        <v>583</v>
      </c>
      <c r="F610" s="15"/>
      <c r="G610" s="16" t="n">
        <f aca="false">G614+G611</f>
        <v>75465</v>
      </c>
    </row>
    <row r="611" customFormat="false" ht="15" hidden="false" customHeight="false" outlineLevel="0" collapsed="false">
      <c r="A611" s="17" t="s">
        <v>584</v>
      </c>
      <c r="B611" s="15" t="s">
        <v>690</v>
      </c>
      <c r="C611" s="15" t="s">
        <v>570</v>
      </c>
      <c r="D611" s="15" t="s">
        <v>14</v>
      </c>
      <c r="E611" s="18" t="s">
        <v>585</v>
      </c>
      <c r="F611" s="15"/>
      <c r="G611" s="16" t="n">
        <f aca="false">G612</f>
        <v>4907</v>
      </c>
    </row>
    <row r="612" customFormat="false" ht="45" hidden="false" customHeight="false" outlineLevel="0" collapsed="false">
      <c r="A612" s="19" t="s">
        <v>163</v>
      </c>
      <c r="B612" s="15" t="s">
        <v>690</v>
      </c>
      <c r="C612" s="15" t="s">
        <v>570</v>
      </c>
      <c r="D612" s="15" t="s">
        <v>14</v>
      </c>
      <c r="E612" s="18" t="s">
        <v>585</v>
      </c>
      <c r="F612" s="15" t="s">
        <v>164</v>
      </c>
      <c r="G612" s="16" t="n">
        <f aca="false">G613</f>
        <v>4907</v>
      </c>
    </row>
    <row r="613" customFormat="false" ht="15" hidden="false" customHeight="false" outlineLevel="0" collapsed="false">
      <c r="A613" s="19" t="s">
        <v>165</v>
      </c>
      <c r="B613" s="15" t="s">
        <v>690</v>
      </c>
      <c r="C613" s="15" t="s">
        <v>570</v>
      </c>
      <c r="D613" s="15" t="s">
        <v>14</v>
      </c>
      <c r="E613" s="18" t="s">
        <v>585</v>
      </c>
      <c r="F613" s="15" t="s">
        <v>166</v>
      </c>
      <c r="G613" s="16" t="n">
        <v>4907</v>
      </c>
    </row>
    <row r="614" customFormat="false" ht="45" hidden="false" customHeight="false" outlineLevel="0" collapsed="false">
      <c r="A614" s="44" t="s">
        <v>586</v>
      </c>
      <c r="B614" s="15" t="s">
        <v>690</v>
      </c>
      <c r="C614" s="15" t="s">
        <v>570</v>
      </c>
      <c r="D614" s="15" t="s">
        <v>14</v>
      </c>
      <c r="E614" s="18" t="s">
        <v>587</v>
      </c>
      <c r="F614" s="15"/>
      <c r="G614" s="16" t="n">
        <f aca="false">G615</f>
        <v>70558</v>
      </c>
    </row>
    <row r="615" customFormat="false" ht="45" hidden="false" customHeight="false" outlineLevel="0" collapsed="false">
      <c r="A615" s="19" t="s">
        <v>163</v>
      </c>
      <c r="B615" s="15" t="s">
        <v>690</v>
      </c>
      <c r="C615" s="15" t="s">
        <v>570</v>
      </c>
      <c r="D615" s="15" t="s">
        <v>14</v>
      </c>
      <c r="E615" s="18" t="s">
        <v>587</v>
      </c>
      <c r="F615" s="15" t="s">
        <v>164</v>
      </c>
      <c r="G615" s="16" t="n">
        <f aca="false">G616</f>
        <v>70558</v>
      </c>
    </row>
    <row r="616" customFormat="false" ht="15" hidden="false" customHeight="false" outlineLevel="0" collapsed="false">
      <c r="A616" s="19" t="s">
        <v>165</v>
      </c>
      <c r="B616" s="15" t="s">
        <v>690</v>
      </c>
      <c r="C616" s="15" t="s">
        <v>570</v>
      </c>
      <c r="D616" s="15" t="s">
        <v>14</v>
      </c>
      <c r="E616" s="18" t="s">
        <v>587</v>
      </c>
      <c r="F616" s="15" t="s">
        <v>166</v>
      </c>
      <c r="G616" s="16" t="n">
        <f aca="false">85582-15024</f>
        <v>70558</v>
      </c>
    </row>
    <row r="617" customFormat="false" ht="15" hidden="false" customHeight="false" outlineLevel="0" collapsed="false">
      <c r="A617" s="17" t="s">
        <v>145</v>
      </c>
      <c r="B617" s="15" t="s">
        <v>690</v>
      </c>
      <c r="C617" s="15" t="s">
        <v>570</v>
      </c>
      <c r="D617" s="15" t="s">
        <v>14</v>
      </c>
      <c r="E617" s="18" t="s">
        <v>588</v>
      </c>
      <c r="F617" s="15"/>
      <c r="G617" s="16" t="n">
        <f aca="false">G618</f>
        <v>1440</v>
      </c>
    </row>
    <row r="618" customFormat="false" ht="45" hidden="false" customHeight="false" outlineLevel="0" collapsed="false">
      <c r="A618" s="17" t="s">
        <v>21</v>
      </c>
      <c r="B618" s="15" t="s">
        <v>690</v>
      </c>
      <c r="C618" s="15" t="s">
        <v>570</v>
      </c>
      <c r="D618" s="15" t="s">
        <v>14</v>
      </c>
      <c r="E618" s="18" t="s">
        <v>589</v>
      </c>
      <c r="F618" s="15"/>
      <c r="G618" s="16" t="n">
        <f aca="false">G619</f>
        <v>1440</v>
      </c>
    </row>
    <row r="619" customFormat="false" ht="15" hidden="false" customHeight="false" outlineLevel="0" collapsed="false">
      <c r="A619" s="21" t="s">
        <v>584</v>
      </c>
      <c r="B619" s="15" t="s">
        <v>690</v>
      </c>
      <c r="C619" s="15" t="s">
        <v>570</v>
      </c>
      <c r="D619" s="15" t="s">
        <v>14</v>
      </c>
      <c r="E619" s="18" t="s">
        <v>590</v>
      </c>
      <c r="F619" s="15"/>
      <c r="G619" s="16" t="n">
        <f aca="false">G620</f>
        <v>1440</v>
      </c>
    </row>
    <row r="620" customFormat="false" ht="30" hidden="false" customHeight="false" outlineLevel="0" collapsed="false">
      <c r="A620" s="19" t="s">
        <v>39</v>
      </c>
      <c r="B620" s="15" t="s">
        <v>690</v>
      </c>
      <c r="C620" s="15" t="s">
        <v>570</v>
      </c>
      <c r="D620" s="15" t="s">
        <v>14</v>
      </c>
      <c r="E620" s="18" t="s">
        <v>590</v>
      </c>
      <c r="F620" s="15" t="s">
        <v>40</v>
      </c>
      <c r="G620" s="16" t="n">
        <f aca="false">G621</f>
        <v>1440</v>
      </c>
    </row>
    <row r="621" customFormat="false" ht="45" hidden="false" customHeight="false" outlineLevel="0" collapsed="false">
      <c r="A621" s="19" t="s">
        <v>41</v>
      </c>
      <c r="B621" s="15" t="s">
        <v>690</v>
      </c>
      <c r="C621" s="15" t="s">
        <v>570</v>
      </c>
      <c r="D621" s="15" t="s">
        <v>14</v>
      </c>
      <c r="E621" s="18" t="s">
        <v>590</v>
      </c>
      <c r="F621" s="15" t="s">
        <v>42</v>
      </c>
      <c r="G621" s="16" t="n">
        <v>1440</v>
      </c>
    </row>
    <row r="622" customFormat="false" ht="30" hidden="false" customHeight="false" outlineLevel="0" collapsed="false">
      <c r="A622" s="17" t="s">
        <v>45</v>
      </c>
      <c r="B622" s="15" t="s">
        <v>690</v>
      </c>
      <c r="C622" s="15" t="s">
        <v>570</v>
      </c>
      <c r="D622" s="15" t="s">
        <v>14</v>
      </c>
      <c r="E622" s="18" t="s">
        <v>46</v>
      </c>
      <c r="F622" s="15"/>
      <c r="G622" s="16" t="n">
        <f aca="false">G623</f>
        <v>200</v>
      </c>
    </row>
    <row r="623" customFormat="false" ht="15" hidden="false" customHeight="false" outlineLevel="0" collapsed="false">
      <c r="A623" s="17" t="s">
        <v>518</v>
      </c>
      <c r="B623" s="15" t="s">
        <v>690</v>
      </c>
      <c r="C623" s="15" t="s">
        <v>570</v>
      </c>
      <c r="D623" s="15" t="s">
        <v>14</v>
      </c>
      <c r="E623" s="18" t="s">
        <v>519</v>
      </c>
      <c r="F623" s="15"/>
      <c r="G623" s="16" t="n">
        <f aca="false">G624</f>
        <v>200</v>
      </c>
    </row>
    <row r="624" customFormat="false" ht="45" hidden="false" customHeight="false" outlineLevel="0" collapsed="false">
      <c r="A624" s="20" t="s">
        <v>520</v>
      </c>
      <c r="B624" s="15" t="s">
        <v>690</v>
      </c>
      <c r="C624" s="15" t="s">
        <v>570</v>
      </c>
      <c r="D624" s="15" t="s">
        <v>14</v>
      </c>
      <c r="E624" s="18" t="s">
        <v>521</v>
      </c>
      <c r="F624" s="15"/>
      <c r="G624" s="16" t="n">
        <f aca="false">G625</f>
        <v>200</v>
      </c>
    </row>
    <row r="625" customFormat="false" ht="45" hidden="false" customHeight="false" outlineLevel="0" collapsed="false">
      <c r="A625" s="45" t="s">
        <v>591</v>
      </c>
      <c r="B625" s="15" t="s">
        <v>690</v>
      </c>
      <c r="C625" s="15" t="s">
        <v>570</v>
      </c>
      <c r="D625" s="15" t="s">
        <v>14</v>
      </c>
      <c r="E625" s="18" t="s">
        <v>592</v>
      </c>
      <c r="F625" s="15"/>
      <c r="G625" s="16" t="n">
        <f aca="false">G626</f>
        <v>200</v>
      </c>
    </row>
    <row r="626" customFormat="false" ht="45" hidden="false" customHeight="false" outlineLevel="0" collapsed="false">
      <c r="A626" s="19" t="s">
        <v>163</v>
      </c>
      <c r="B626" s="15" t="s">
        <v>690</v>
      </c>
      <c r="C626" s="15" t="s">
        <v>570</v>
      </c>
      <c r="D626" s="15" t="s">
        <v>14</v>
      </c>
      <c r="E626" s="18" t="s">
        <v>592</v>
      </c>
      <c r="F626" s="15" t="n">
        <v>600</v>
      </c>
      <c r="G626" s="16" t="n">
        <f aca="false">G627</f>
        <v>200</v>
      </c>
    </row>
    <row r="627" customFormat="false" ht="15" hidden="false" customHeight="false" outlineLevel="0" collapsed="false">
      <c r="A627" s="19" t="s">
        <v>165</v>
      </c>
      <c r="B627" s="15" t="s">
        <v>690</v>
      </c>
      <c r="C627" s="15" t="s">
        <v>570</v>
      </c>
      <c r="D627" s="15" t="s">
        <v>14</v>
      </c>
      <c r="E627" s="18" t="s">
        <v>592</v>
      </c>
      <c r="F627" s="15" t="n">
        <v>610</v>
      </c>
      <c r="G627" s="16" t="n">
        <v>200</v>
      </c>
    </row>
    <row r="628" customFormat="false" ht="45" hidden="false" customHeight="false" outlineLevel="0" collapsed="false">
      <c r="A628" s="17" t="s">
        <v>115</v>
      </c>
      <c r="B628" s="15" t="s">
        <v>690</v>
      </c>
      <c r="C628" s="15" t="s">
        <v>570</v>
      </c>
      <c r="D628" s="15" t="s">
        <v>14</v>
      </c>
      <c r="E628" s="18" t="s">
        <v>116</v>
      </c>
      <c r="F628" s="15"/>
      <c r="G628" s="16" t="n">
        <f aca="false">G634+G639+G629</f>
        <v>3128.7</v>
      </c>
    </row>
    <row r="629" customFormat="false" ht="30" hidden="false" customHeight="false" outlineLevel="0" collapsed="false">
      <c r="A629" s="17" t="s">
        <v>117</v>
      </c>
      <c r="B629" s="15" t="s">
        <v>690</v>
      </c>
      <c r="C629" s="15" t="s">
        <v>570</v>
      </c>
      <c r="D629" s="15" t="s">
        <v>14</v>
      </c>
      <c r="E629" s="18" t="s">
        <v>118</v>
      </c>
      <c r="F629" s="15"/>
      <c r="G629" s="16" t="n">
        <f aca="false">G630</f>
        <v>2973.7</v>
      </c>
    </row>
    <row r="630" customFormat="false" ht="60" hidden="false" customHeight="false" outlineLevel="0" collapsed="false">
      <c r="A630" s="21" t="s">
        <v>119</v>
      </c>
      <c r="B630" s="15" t="s">
        <v>690</v>
      </c>
      <c r="C630" s="15" t="s">
        <v>570</v>
      </c>
      <c r="D630" s="15" t="s">
        <v>14</v>
      </c>
      <c r="E630" s="18" t="s">
        <v>120</v>
      </c>
      <c r="F630" s="15"/>
      <c r="G630" s="16" t="n">
        <f aca="false">G631</f>
        <v>2973.7</v>
      </c>
    </row>
    <row r="631" customFormat="false" ht="15" hidden="false" customHeight="false" outlineLevel="0" collapsed="false">
      <c r="A631" s="19" t="s">
        <v>121</v>
      </c>
      <c r="B631" s="15" t="s">
        <v>690</v>
      </c>
      <c r="C631" s="15" t="s">
        <v>570</v>
      </c>
      <c r="D631" s="15" t="s">
        <v>14</v>
      </c>
      <c r="E631" s="18" t="s">
        <v>122</v>
      </c>
      <c r="F631" s="15"/>
      <c r="G631" s="16" t="n">
        <f aca="false">G632</f>
        <v>2973.7</v>
      </c>
    </row>
    <row r="632" customFormat="false" ht="45" hidden="false" customHeight="false" outlineLevel="0" collapsed="false">
      <c r="A632" s="19" t="s">
        <v>163</v>
      </c>
      <c r="B632" s="15" t="s">
        <v>690</v>
      </c>
      <c r="C632" s="15" t="s">
        <v>570</v>
      </c>
      <c r="D632" s="15" t="s">
        <v>14</v>
      </c>
      <c r="E632" s="18" t="s">
        <v>122</v>
      </c>
      <c r="F632" s="15" t="s">
        <v>164</v>
      </c>
      <c r="G632" s="16" t="n">
        <f aca="false">G633</f>
        <v>2973.7</v>
      </c>
    </row>
    <row r="633" customFormat="false" ht="15" hidden="false" customHeight="false" outlineLevel="0" collapsed="false">
      <c r="A633" s="19" t="s">
        <v>165</v>
      </c>
      <c r="B633" s="15" t="s">
        <v>690</v>
      </c>
      <c r="C633" s="15" t="s">
        <v>570</v>
      </c>
      <c r="D633" s="15" t="s">
        <v>14</v>
      </c>
      <c r="E633" s="18" t="s">
        <v>122</v>
      </c>
      <c r="F633" s="15" t="s">
        <v>166</v>
      </c>
      <c r="G633" s="16" t="n">
        <v>2973.7</v>
      </c>
    </row>
    <row r="634" customFormat="false" ht="30" hidden="false" customHeight="false" outlineLevel="0" collapsed="false">
      <c r="A634" s="17" t="s">
        <v>238</v>
      </c>
      <c r="B634" s="15" t="s">
        <v>690</v>
      </c>
      <c r="C634" s="15" t="s">
        <v>570</v>
      </c>
      <c r="D634" s="15" t="s">
        <v>14</v>
      </c>
      <c r="E634" s="18" t="s">
        <v>239</v>
      </c>
      <c r="F634" s="15"/>
      <c r="G634" s="16" t="n">
        <f aca="false">G635</f>
        <v>140</v>
      </c>
    </row>
    <row r="635" customFormat="false" ht="30" hidden="false" customHeight="false" outlineLevel="0" collapsed="false">
      <c r="A635" s="21" t="s">
        <v>240</v>
      </c>
      <c r="B635" s="15" t="s">
        <v>690</v>
      </c>
      <c r="C635" s="15" t="s">
        <v>570</v>
      </c>
      <c r="D635" s="15" t="s">
        <v>14</v>
      </c>
      <c r="E635" s="18" t="s">
        <v>241</v>
      </c>
      <c r="F635" s="15"/>
      <c r="G635" s="16" t="n">
        <f aca="false">G636</f>
        <v>140</v>
      </c>
    </row>
    <row r="636" customFormat="false" ht="30" hidden="false" customHeight="false" outlineLevel="0" collapsed="false">
      <c r="A636" s="25" t="s">
        <v>242</v>
      </c>
      <c r="B636" s="15" t="s">
        <v>690</v>
      </c>
      <c r="C636" s="15" t="s">
        <v>570</v>
      </c>
      <c r="D636" s="15" t="s">
        <v>14</v>
      </c>
      <c r="E636" s="18" t="s">
        <v>243</v>
      </c>
      <c r="F636" s="15"/>
      <c r="G636" s="16" t="n">
        <f aca="false">G637</f>
        <v>140</v>
      </c>
    </row>
    <row r="637" customFormat="false" ht="45" hidden="false" customHeight="false" outlineLevel="0" collapsed="false">
      <c r="A637" s="19" t="s">
        <v>163</v>
      </c>
      <c r="B637" s="15" t="s">
        <v>690</v>
      </c>
      <c r="C637" s="15" t="s">
        <v>570</v>
      </c>
      <c r="D637" s="15" t="s">
        <v>14</v>
      </c>
      <c r="E637" s="18" t="s">
        <v>243</v>
      </c>
      <c r="F637" s="15" t="s">
        <v>164</v>
      </c>
      <c r="G637" s="16" t="n">
        <f aca="false">G638</f>
        <v>140</v>
      </c>
    </row>
    <row r="638" customFormat="false" ht="15" hidden="false" customHeight="false" outlineLevel="0" collapsed="false">
      <c r="A638" s="19" t="s">
        <v>165</v>
      </c>
      <c r="B638" s="15" t="s">
        <v>690</v>
      </c>
      <c r="C638" s="15" t="s">
        <v>570</v>
      </c>
      <c r="D638" s="15" t="s">
        <v>14</v>
      </c>
      <c r="E638" s="18" t="s">
        <v>243</v>
      </c>
      <c r="F638" s="15" t="s">
        <v>166</v>
      </c>
      <c r="G638" s="16" t="n">
        <v>140</v>
      </c>
    </row>
    <row r="639" customFormat="false" ht="30" hidden="false" customHeight="false" outlineLevel="0" collapsed="false">
      <c r="A639" s="17" t="s">
        <v>195</v>
      </c>
      <c r="B639" s="15" t="s">
        <v>690</v>
      </c>
      <c r="C639" s="15" t="s">
        <v>570</v>
      </c>
      <c r="D639" s="15" t="s">
        <v>14</v>
      </c>
      <c r="E639" s="18" t="s">
        <v>196</v>
      </c>
      <c r="F639" s="15"/>
      <c r="G639" s="16" t="n">
        <f aca="false">G640</f>
        <v>15</v>
      </c>
    </row>
    <row r="640" customFormat="false" ht="75" hidden="false" customHeight="false" outlineLevel="0" collapsed="false">
      <c r="A640" s="21" t="s">
        <v>197</v>
      </c>
      <c r="B640" s="15" t="s">
        <v>690</v>
      </c>
      <c r="C640" s="15" t="s">
        <v>570</v>
      </c>
      <c r="D640" s="15" t="s">
        <v>14</v>
      </c>
      <c r="E640" s="18" t="s">
        <v>198</v>
      </c>
      <c r="F640" s="15"/>
      <c r="G640" s="16" t="n">
        <f aca="false">G641</f>
        <v>15</v>
      </c>
    </row>
    <row r="641" customFormat="false" ht="45" hidden="false" customHeight="false" outlineLevel="0" collapsed="false">
      <c r="A641" s="21" t="s">
        <v>199</v>
      </c>
      <c r="B641" s="15" t="s">
        <v>690</v>
      </c>
      <c r="C641" s="15" t="s">
        <v>570</v>
      </c>
      <c r="D641" s="15" t="s">
        <v>14</v>
      </c>
      <c r="E641" s="18" t="s">
        <v>200</v>
      </c>
      <c r="F641" s="15"/>
      <c r="G641" s="16" t="n">
        <f aca="false">G642</f>
        <v>15</v>
      </c>
    </row>
    <row r="642" customFormat="false" ht="45" hidden="false" customHeight="false" outlineLevel="0" collapsed="false">
      <c r="A642" s="19" t="s">
        <v>163</v>
      </c>
      <c r="B642" s="15" t="s">
        <v>690</v>
      </c>
      <c r="C642" s="15" t="s">
        <v>570</v>
      </c>
      <c r="D642" s="15" t="s">
        <v>14</v>
      </c>
      <c r="E642" s="18" t="s">
        <v>200</v>
      </c>
      <c r="F642" s="15" t="s">
        <v>164</v>
      </c>
      <c r="G642" s="16" t="n">
        <f aca="false">G643</f>
        <v>15</v>
      </c>
    </row>
    <row r="643" customFormat="false" ht="15" hidden="false" customHeight="false" outlineLevel="0" collapsed="false">
      <c r="A643" s="19" t="s">
        <v>165</v>
      </c>
      <c r="B643" s="15" t="s">
        <v>690</v>
      </c>
      <c r="C643" s="15" t="s">
        <v>570</v>
      </c>
      <c r="D643" s="15" t="s">
        <v>14</v>
      </c>
      <c r="E643" s="18" t="s">
        <v>200</v>
      </c>
      <c r="F643" s="15" t="s">
        <v>166</v>
      </c>
      <c r="G643" s="16" t="n">
        <v>15</v>
      </c>
    </row>
    <row r="644" customFormat="false" ht="30" hidden="false" customHeight="false" outlineLevel="0" collapsed="false">
      <c r="A644" s="17" t="s">
        <v>155</v>
      </c>
      <c r="B644" s="15" t="s">
        <v>690</v>
      </c>
      <c r="C644" s="15" t="s">
        <v>570</v>
      </c>
      <c r="D644" s="15" t="s">
        <v>14</v>
      </c>
      <c r="E644" s="18" t="s">
        <v>156</v>
      </c>
      <c r="F644" s="15"/>
      <c r="G644" s="16" t="n">
        <f aca="false">G645</f>
        <v>300</v>
      </c>
    </row>
    <row r="645" customFormat="false" ht="60" hidden="false" customHeight="false" outlineLevel="0" collapsed="false">
      <c r="A645" s="17" t="s">
        <v>296</v>
      </c>
      <c r="B645" s="15" t="s">
        <v>690</v>
      </c>
      <c r="C645" s="15" t="s">
        <v>570</v>
      </c>
      <c r="D645" s="15" t="s">
        <v>14</v>
      </c>
      <c r="E645" s="18" t="s">
        <v>297</v>
      </c>
      <c r="F645" s="15"/>
      <c r="G645" s="16" t="n">
        <f aca="false">G646</f>
        <v>300</v>
      </c>
    </row>
    <row r="646" customFormat="false" ht="15" hidden="false" customHeight="false" outlineLevel="0" collapsed="false">
      <c r="A646" s="17" t="s">
        <v>593</v>
      </c>
      <c r="B646" s="15" t="s">
        <v>690</v>
      </c>
      <c r="C646" s="15" t="s">
        <v>570</v>
      </c>
      <c r="D646" s="15" t="s">
        <v>14</v>
      </c>
      <c r="E646" s="18" t="s">
        <v>594</v>
      </c>
      <c r="F646" s="22"/>
      <c r="G646" s="16" t="n">
        <f aca="false">G647</f>
        <v>300</v>
      </c>
    </row>
    <row r="647" customFormat="false" ht="15" hidden="false" customHeight="false" outlineLevel="0" collapsed="false">
      <c r="A647" s="28" t="s">
        <v>595</v>
      </c>
      <c r="B647" s="15" t="s">
        <v>690</v>
      </c>
      <c r="C647" s="15" t="s">
        <v>570</v>
      </c>
      <c r="D647" s="15" t="s">
        <v>14</v>
      </c>
      <c r="E647" s="18" t="s">
        <v>596</v>
      </c>
      <c r="F647" s="22"/>
      <c r="G647" s="16" t="n">
        <f aca="false">G648</f>
        <v>300</v>
      </c>
    </row>
    <row r="648" customFormat="false" ht="45" hidden="false" customHeight="false" outlineLevel="0" collapsed="false">
      <c r="A648" s="19" t="s">
        <v>163</v>
      </c>
      <c r="B648" s="15" t="s">
        <v>690</v>
      </c>
      <c r="C648" s="15" t="s">
        <v>570</v>
      </c>
      <c r="D648" s="15" t="s">
        <v>14</v>
      </c>
      <c r="E648" s="18" t="s">
        <v>596</v>
      </c>
      <c r="F648" s="15" t="s">
        <v>164</v>
      </c>
      <c r="G648" s="16" t="n">
        <f aca="false">G649</f>
        <v>300</v>
      </c>
    </row>
    <row r="649" customFormat="false" ht="15" hidden="false" customHeight="false" outlineLevel="0" collapsed="false">
      <c r="A649" s="19" t="s">
        <v>165</v>
      </c>
      <c r="B649" s="15" t="s">
        <v>690</v>
      </c>
      <c r="C649" s="15" t="s">
        <v>570</v>
      </c>
      <c r="D649" s="15" t="s">
        <v>14</v>
      </c>
      <c r="E649" s="18" t="s">
        <v>596</v>
      </c>
      <c r="F649" s="15" t="s">
        <v>166</v>
      </c>
      <c r="G649" s="16" t="n">
        <v>300</v>
      </c>
    </row>
    <row r="650" customFormat="false" ht="30" hidden="false" customHeight="false" outlineLevel="0" collapsed="false">
      <c r="A650" s="19" t="s">
        <v>597</v>
      </c>
      <c r="B650" s="15" t="s">
        <v>690</v>
      </c>
      <c r="C650" s="15" t="s">
        <v>570</v>
      </c>
      <c r="D650" s="15" t="s">
        <v>44</v>
      </c>
      <c r="E650" s="18"/>
      <c r="F650" s="15"/>
      <c r="G650" s="16" t="n">
        <f aca="false">G651</f>
        <v>610</v>
      </c>
    </row>
    <row r="651" customFormat="false" ht="15" hidden="false" customHeight="false" outlineLevel="0" collapsed="false">
      <c r="A651" s="17" t="s">
        <v>99</v>
      </c>
      <c r="B651" s="15" t="s">
        <v>690</v>
      </c>
      <c r="C651" s="15" t="s">
        <v>570</v>
      </c>
      <c r="D651" s="15" t="s">
        <v>44</v>
      </c>
      <c r="E651" s="18" t="s">
        <v>100</v>
      </c>
      <c r="F651" s="15"/>
      <c r="G651" s="16" t="n">
        <f aca="false">G652</f>
        <v>610</v>
      </c>
    </row>
    <row r="652" customFormat="false" ht="15" hidden="false" customHeight="false" outlineLevel="0" collapsed="false">
      <c r="A652" s="17" t="s">
        <v>145</v>
      </c>
      <c r="B652" s="15" t="s">
        <v>690</v>
      </c>
      <c r="C652" s="15" t="s">
        <v>570</v>
      </c>
      <c r="D652" s="15" t="s">
        <v>44</v>
      </c>
      <c r="E652" s="18" t="s">
        <v>588</v>
      </c>
      <c r="F652" s="15"/>
      <c r="G652" s="16" t="n">
        <f aca="false">G653</f>
        <v>610</v>
      </c>
    </row>
    <row r="653" customFormat="false" ht="45" hidden="false" customHeight="false" outlineLevel="0" collapsed="false">
      <c r="A653" s="17" t="s">
        <v>21</v>
      </c>
      <c r="B653" s="15" t="s">
        <v>690</v>
      </c>
      <c r="C653" s="15" t="s">
        <v>570</v>
      </c>
      <c r="D653" s="15" t="s">
        <v>44</v>
      </c>
      <c r="E653" s="18" t="s">
        <v>589</v>
      </c>
      <c r="F653" s="15"/>
      <c r="G653" s="16" t="n">
        <f aca="false">G654</f>
        <v>610</v>
      </c>
    </row>
    <row r="654" customFormat="false" ht="30" hidden="false" customHeight="false" outlineLevel="0" collapsed="false">
      <c r="A654" s="21" t="s">
        <v>135</v>
      </c>
      <c r="B654" s="15" t="s">
        <v>690</v>
      </c>
      <c r="C654" s="15" t="s">
        <v>570</v>
      </c>
      <c r="D654" s="15" t="s">
        <v>44</v>
      </c>
      <c r="E654" s="18" t="s">
        <v>598</v>
      </c>
      <c r="F654" s="15"/>
      <c r="G654" s="16" t="n">
        <f aca="false">G655</f>
        <v>610</v>
      </c>
    </row>
    <row r="655" customFormat="false" ht="75" hidden="false" customHeight="false" outlineLevel="0" collapsed="false">
      <c r="A655" s="19" t="s">
        <v>25</v>
      </c>
      <c r="B655" s="15" t="s">
        <v>690</v>
      </c>
      <c r="C655" s="15" t="s">
        <v>570</v>
      </c>
      <c r="D655" s="15" t="s">
        <v>44</v>
      </c>
      <c r="E655" s="18" t="s">
        <v>598</v>
      </c>
      <c r="F655" s="15" t="s">
        <v>26</v>
      </c>
      <c r="G655" s="16" t="n">
        <f aca="false">G656</f>
        <v>610</v>
      </c>
    </row>
    <row r="656" customFormat="false" ht="30" hidden="false" customHeight="false" outlineLevel="0" collapsed="false">
      <c r="A656" s="19" t="s">
        <v>27</v>
      </c>
      <c r="B656" s="15" t="s">
        <v>690</v>
      </c>
      <c r="C656" s="15" t="s">
        <v>570</v>
      </c>
      <c r="D656" s="15" t="s">
        <v>44</v>
      </c>
      <c r="E656" s="18" t="s">
        <v>598</v>
      </c>
      <c r="F656" s="15" t="s">
        <v>28</v>
      </c>
      <c r="G656" s="16" t="n">
        <v>610</v>
      </c>
    </row>
    <row r="657" customFormat="false" ht="15" hidden="false" customHeight="false" outlineLevel="0" collapsed="false">
      <c r="A657" s="14" t="s">
        <v>599</v>
      </c>
      <c r="B657" s="15" t="s">
        <v>690</v>
      </c>
      <c r="C657" s="15" t="s">
        <v>291</v>
      </c>
      <c r="D657" s="15"/>
      <c r="E657" s="15"/>
      <c r="F657" s="15"/>
      <c r="G657" s="16" t="n">
        <f aca="false">G658+G665+G694</f>
        <v>38981.1</v>
      </c>
    </row>
    <row r="658" customFormat="false" ht="15" hidden="false" customHeight="false" outlineLevel="0" collapsed="false">
      <c r="A658" s="14" t="s">
        <v>600</v>
      </c>
      <c r="B658" s="15" t="s">
        <v>690</v>
      </c>
      <c r="C658" s="15" t="s">
        <v>291</v>
      </c>
      <c r="D658" s="15" t="s">
        <v>14</v>
      </c>
      <c r="E658" s="15"/>
      <c r="F658" s="15"/>
      <c r="G658" s="16" t="n">
        <f aca="false">G659</f>
        <v>6795.6</v>
      </c>
    </row>
    <row r="659" customFormat="false" ht="30" hidden="false" customHeight="false" outlineLevel="0" collapsed="false">
      <c r="A659" s="17" t="s">
        <v>45</v>
      </c>
      <c r="B659" s="15" t="s">
        <v>690</v>
      </c>
      <c r="C659" s="15" t="s">
        <v>291</v>
      </c>
      <c r="D659" s="15" t="s">
        <v>14</v>
      </c>
      <c r="E659" s="18" t="s">
        <v>46</v>
      </c>
      <c r="F659" s="15"/>
      <c r="G659" s="16" t="n">
        <f aca="false">G660</f>
        <v>6795.6</v>
      </c>
    </row>
    <row r="660" customFormat="false" ht="15" hidden="false" customHeight="false" outlineLevel="0" collapsed="false">
      <c r="A660" s="17" t="s">
        <v>47</v>
      </c>
      <c r="B660" s="15" t="s">
        <v>690</v>
      </c>
      <c r="C660" s="15" t="s">
        <v>291</v>
      </c>
      <c r="D660" s="15" t="s">
        <v>14</v>
      </c>
      <c r="E660" s="18" t="s">
        <v>48</v>
      </c>
      <c r="F660" s="15"/>
      <c r="G660" s="16" t="n">
        <f aca="false">G661</f>
        <v>6795.6</v>
      </c>
    </row>
    <row r="661" customFormat="false" ht="45" hidden="false" customHeight="false" outlineLevel="0" collapsed="false">
      <c r="A661" s="17" t="s">
        <v>601</v>
      </c>
      <c r="B661" s="15" t="s">
        <v>690</v>
      </c>
      <c r="C661" s="15" t="s">
        <v>291</v>
      </c>
      <c r="D661" s="15" t="s">
        <v>14</v>
      </c>
      <c r="E661" s="18" t="s">
        <v>602</v>
      </c>
      <c r="F661" s="15"/>
      <c r="G661" s="16" t="n">
        <f aca="false">G662</f>
        <v>6795.6</v>
      </c>
    </row>
    <row r="662" customFormat="false" ht="45" hidden="false" customHeight="false" outlineLevel="0" collapsed="false">
      <c r="A662" s="21" t="s">
        <v>603</v>
      </c>
      <c r="B662" s="15" t="s">
        <v>690</v>
      </c>
      <c r="C662" s="15" t="s">
        <v>291</v>
      </c>
      <c r="D662" s="15" t="s">
        <v>14</v>
      </c>
      <c r="E662" s="18" t="s">
        <v>604</v>
      </c>
      <c r="F662" s="15"/>
      <c r="G662" s="16" t="n">
        <f aca="false">G663</f>
        <v>6795.6</v>
      </c>
    </row>
    <row r="663" customFormat="false" ht="30" hidden="false" customHeight="false" outlineLevel="0" collapsed="false">
      <c r="A663" s="23" t="s">
        <v>558</v>
      </c>
      <c r="B663" s="15" t="s">
        <v>690</v>
      </c>
      <c r="C663" s="15" t="s">
        <v>291</v>
      </c>
      <c r="D663" s="15" t="s">
        <v>14</v>
      </c>
      <c r="E663" s="18" t="s">
        <v>604</v>
      </c>
      <c r="F663" s="15" t="s">
        <v>559</v>
      </c>
      <c r="G663" s="16" t="n">
        <f aca="false">G664</f>
        <v>6795.6</v>
      </c>
    </row>
    <row r="664" customFormat="false" ht="30" hidden="false" customHeight="false" outlineLevel="0" collapsed="false">
      <c r="A664" s="26" t="s">
        <v>605</v>
      </c>
      <c r="B664" s="15" t="s">
        <v>690</v>
      </c>
      <c r="C664" s="15" t="s">
        <v>291</v>
      </c>
      <c r="D664" s="15" t="s">
        <v>14</v>
      </c>
      <c r="E664" s="18" t="s">
        <v>604</v>
      </c>
      <c r="F664" s="48" t="s">
        <v>606</v>
      </c>
      <c r="G664" s="16" t="n">
        <v>6795.6</v>
      </c>
    </row>
    <row r="665" customFormat="false" ht="15" hidden="false" customHeight="false" outlineLevel="0" collapsed="false">
      <c r="A665" s="14" t="s">
        <v>607</v>
      </c>
      <c r="B665" s="15" t="s">
        <v>690</v>
      </c>
      <c r="C665" s="15" t="s">
        <v>291</v>
      </c>
      <c r="D665" s="15" t="s">
        <v>30</v>
      </c>
      <c r="E665" s="15"/>
      <c r="F665" s="15"/>
      <c r="G665" s="16" t="n">
        <f aca="false">G666+G672+G680</f>
        <v>18912.5</v>
      </c>
    </row>
    <row r="666" customFormat="false" ht="15" hidden="false" customHeight="false" outlineLevel="0" collapsed="false">
      <c r="A666" s="49" t="s">
        <v>608</v>
      </c>
      <c r="B666" s="15" t="s">
        <v>690</v>
      </c>
      <c r="C666" s="15" t="s">
        <v>291</v>
      </c>
      <c r="D666" s="15" t="s">
        <v>30</v>
      </c>
      <c r="E666" s="48" t="s">
        <v>609</v>
      </c>
      <c r="F666" s="48"/>
      <c r="G666" s="36" t="n">
        <f aca="false">G667</f>
        <v>1064.5</v>
      </c>
    </row>
    <row r="667" customFormat="false" ht="30" hidden="false" customHeight="false" outlineLevel="0" collapsed="false">
      <c r="A667" s="34" t="s">
        <v>610</v>
      </c>
      <c r="B667" s="15" t="s">
        <v>690</v>
      </c>
      <c r="C667" s="15" t="s">
        <v>291</v>
      </c>
      <c r="D667" s="15" t="s">
        <v>30</v>
      </c>
      <c r="E667" s="35" t="s">
        <v>611</v>
      </c>
      <c r="F667" s="15"/>
      <c r="G667" s="36" t="n">
        <f aca="false">G668</f>
        <v>1064.5</v>
      </c>
    </row>
    <row r="668" customFormat="false" ht="30" hidden="false" customHeight="false" outlineLevel="0" collapsed="false">
      <c r="A668" s="34" t="s">
        <v>612</v>
      </c>
      <c r="B668" s="15" t="s">
        <v>690</v>
      </c>
      <c r="C668" s="15" t="s">
        <v>291</v>
      </c>
      <c r="D668" s="15" t="s">
        <v>30</v>
      </c>
      <c r="E668" s="35" t="s">
        <v>613</v>
      </c>
      <c r="F668" s="15"/>
      <c r="G668" s="36" t="n">
        <f aca="false">G669</f>
        <v>1064.5</v>
      </c>
    </row>
    <row r="669" customFormat="false" ht="90" hidden="false" customHeight="false" outlineLevel="0" collapsed="false">
      <c r="A669" s="17" t="s">
        <v>614</v>
      </c>
      <c r="B669" s="15" t="s">
        <v>690</v>
      </c>
      <c r="C669" s="15" t="s">
        <v>291</v>
      </c>
      <c r="D669" s="15" t="s">
        <v>30</v>
      </c>
      <c r="E669" s="18" t="s">
        <v>615</v>
      </c>
      <c r="F669" s="15"/>
      <c r="G669" s="36" t="n">
        <f aca="false">G670</f>
        <v>1064.5</v>
      </c>
    </row>
    <row r="670" customFormat="false" ht="30" hidden="false" customHeight="false" outlineLevel="0" collapsed="false">
      <c r="A670" s="51" t="s">
        <v>558</v>
      </c>
      <c r="B670" s="15" t="s">
        <v>690</v>
      </c>
      <c r="C670" s="15" t="s">
        <v>291</v>
      </c>
      <c r="D670" s="15" t="s">
        <v>30</v>
      </c>
      <c r="E670" s="18" t="s">
        <v>615</v>
      </c>
      <c r="F670" s="48" t="s">
        <v>559</v>
      </c>
      <c r="G670" s="36" t="n">
        <f aca="false">G671</f>
        <v>1064.5</v>
      </c>
    </row>
    <row r="671" customFormat="false" ht="30" hidden="false" customHeight="false" outlineLevel="0" collapsed="false">
      <c r="A671" s="51" t="s">
        <v>616</v>
      </c>
      <c r="B671" s="15" t="s">
        <v>690</v>
      </c>
      <c r="C671" s="15" t="s">
        <v>291</v>
      </c>
      <c r="D671" s="15" t="s">
        <v>30</v>
      </c>
      <c r="E671" s="18" t="s">
        <v>615</v>
      </c>
      <c r="F671" s="48" t="s">
        <v>617</v>
      </c>
      <c r="G671" s="36" t="n">
        <v>1064.5</v>
      </c>
    </row>
    <row r="672" customFormat="false" ht="30" hidden="false" customHeight="false" outlineLevel="0" collapsed="false">
      <c r="A672" s="17" t="s">
        <v>45</v>
      </c>
      <c r="B672" s="15" t="s">
        <v>690</v>
      </c>
      <c r="C672" s="15" t="s">
        <v>291</v>
      </c>
      <c r="D672" s="15" t="s">
        <v>30</v>
      </c>
      <c r="E672" s="18" t="s">
        <v>46</v>
      </c>
      <c r="F672" s="22"/>
      <c r="G672" s="36" t="n">
        <f aca="false">G673</f>
        <v>14311</v>
      </c>
    </row>
    <row r="673" customFormat="false" ht="15" hidden="false" customHeight="false" outlineLevel="0" collapsed="false">
      <c r="A673" s="17" t="s">
        <v>47</v>
      </c>
      <c r="B673" s="15" t="s">
        <v>690</v>
      </c>
      <c r="C673" s="15" t="s">
        <v>291</v>
      </c>
      <c r="D673" s="15" t="s">
        <v>30</v>
      </c>
      <c r="E673" s="18" t="s">
        <v>48</v>
      </c>
      <c r="F673" s="22"/>
      <c r="G673" s="36" t="n">
        <f aca="false">G674</f>
        <v>14311</v>
      </c>
    </row>
    <row r="674" customFormat="false" ht="75" hidden="false" customHeight="false" outlineLevel="0" collapsed="false">
      <c r="A674" s="17" t="s">
        <v>49</v>
      </c>
      <c r="B674" s="15" t="s">
        <v>690</v>
      </c>
      <c r="C674" s="15" t="s">
        <v>291</v>
      </c>
      <c r="D674" s="15" t="s">
        <v>30</v>
      </c>
      <c r="E674" s="18" t="s">
        <v>50</v>
      </c>
      <c r="F674" s="22"/>
      <c r="G674" s="36" t="n">
        <f aca="false">G675</f>
        <v>14311</v>
      </c>
    </row>
    <row r="675" customFormat="false" ht="30" hidden="false" customHeight="false" outlineLevel="0" collapsed="false">
      <c r="A675" s="20" t="s">
        <v>618</v>
      </c>
      <c r="B675" s="15" t="s">
        <v>690</v>
      </c>
      <c r="C675" s="15" t="s">
        <v>291</v>
      </c>
      <c r="D675" s="15" t="s">
        <v>30</v>
      </c>
      <c r="E675" s="18" t="s">
        <v>619</v>
      </c>
      <c r="F675" s="22"/>
      <c r="G675" s="36" t="n">
        <f aca="false">G676+G678</f>
        <v>14311</v>
      </c>
    </row>
    <row r="676" customFormat="false" ht="30" hidden="false" customHeight="false" outlineLevel="0" collapsed="false">
      <c r="A676" s="19" t="s">
        <v>39</v>
      </c>
      <c r="B676" s="15" t="s">
        <v>690</v>
      </c>
      <c r="C676" s="15" t="s">
        <v>291</v>
      </c>
      <c r="D676" s="15" t="s">
        <v>30</v>
      </c>
      <c r="E676" s="18" t="s">
        <v>619</v>
      </c>
      <c r="F676" s="15" t="s">
        <v>40</v>
      </c>
      <c r="G676" s="36" t="n">
        <f aca="false">G677</f>
        <v>106</v>
      </c>
    </row>
    <row r="677" customFormat="false" ht="45" hidden="false" customHeight="false" outlineLevel="0" collapsed="false">
      <c r="A677" s="19" t="s">
        <v>41</v>
      </c>
      <c r="B677" s="15" t="s">
        <v>690</v>
      </c>
      <c r="C677" s="15" t="s">
        <v>291</v>
      </c>
      <c r="D677" s="15" t="s">
        <v>30</v>
      </c>
      <c r="E677" s="18" t="s">
        <v>619</v>
      </c>
      <c r="F677" s="15" t="s">
        <v>42</v>
      </c>
      <c r="G677" s="36" t="n">
        <v>106</v>
      </c>
    </row>
    <row r="678" customFormat="false" ht="30" hidden="false" customHeight="false" outlineLevel="0" collapsed="false">
      <c r="A678" s="51" t="s">
        <v>558</v>
      </c>
      <c r="B678" s="15" t="s">
        <v>690</v>
      </c>
      <c r="C678" s="15" t="s">
        <v>291</v>
      </c>
      <c r="D678" s="15" t="s">
        <v>30</v>
      </c>
      <c r="E678" s="18" t="s">
        <v>619</v>
      </c>
      <c r="F678" s="15" t="s">
        <v>559</v>
      </c>
      <c r="G678" s="36" t="n">
        <f aca="false">G679</f>
        <v>14205</v>
      </c>
    </row>
    <row r="679" customFormat="false" ht="30" hidden="false" customHeight="false" outlineLevel="0" collapsed="false">
      <c r="A679" s="26" t="s">
        <v>605</v>
      </c>
      <c r="B679" s="15" t="s">
        <v>690</v>
      </c>
      <c r="C679" s="15" t="s">
        <v>291</v>
      </c>
      <c r="D679" s="15" t="s">
        <v>30</v>
      </c>
      <c r="E679" s="18" t="s">
        <v>619</v>
      </c>
      <c r="F679" s="15" t="s">
        <v>606</v>
      </c>
      <c r="G679" s="36" t="n">
        <v>14205</v>
      </c>
    </row>
    <row r="680" customFormat="false" ht="15" hidden="false" customHeight="false" outlineLevel="0" collapsed="false">
      <c r="A680" s="17" t="s">
        <v>620</v>
      </c>
      <c r="B680" s="15" t="s">
        <v>690</v>
      </c>
      <c r="C680" s="15" t="s">
        <v>291</v>
      </c>
      <c r="D680" s="15" t="s">
        <v>30</v>
      </c>
      <c r="E680" s="18" t="s">
        <v>621</v>
      </c>
      <c r="F680" s="15"/>
      <c r="G680" s="36" t="n">
        <f aca="false">G681+G686</f>
        <v>3537</v>
      </c>
    </row>
    <row r="681" customFormat="false" ht="15" hidden="false" customHeight="false" outlineLevel="0" collapsed="false">
      <c r="A681" s="17" t="s">
        <v>622</v>
      </c>
      <c r="B681" s="15" t="s">
        <v>690</v>
      </c>
      <c r="C681" s="15" t="s">
        <v>291</v>
      </c>
      <c r="D681" s="15" t="s">
        <v>30</v>
      </c>
      <c r="E681" s="18" t="s">
        <v>623</v>
      </c>
      <c r="F681" s="15"/>
      <c r="G681" s="36" t="n">
        <f aca="false">G682</f>
        <v>737</v>
      </c>
    </row>
    <row r="682" customFormat="false" ht="45" hidden="false" customHeight="false" outlineLevel="0" collapsed="false">
      <c r="A682" s="17" t="s">
        <v>624</v>
      </c>
      <c r="B682" s="15" t="s">
        <v>690</v>
      </c>
      <c r="C682" s="15" t="s">
        <v>291</v>
      </c>
      <c r="D682" s="15" t="s">
        <v>30</v>
      </c>
      <c r="E682" s="18" t="s">
        <v>625</v>
      </c>
      <c r="F682" s="15"/>
      <c r="G682" s="36" t="n">
        <f aca="false">G683</f>
        <v>737</v>
      </c>
    </row>
    <row r="683" customFormat="false" ht="30" hidden="false" customHeight="false" outlineLevel="0" collapsed="false">
      <c r="A683" s="17" t="s">
        <v>626</v>
      </c>
      <c r="B683" s="15" t="s">
        <v>690</v>
      </c>
      <c r="C683" s="15" t="s">
        <v>291</v>
      </c>
      <c r="D683" s="15" t="s">
        <v>30</v>
      </c>
      <c r="E683" s="18" t="s">
        <v>627</v>
      </c>
      <c r="F683" s="22"/>
      <c r="G683" s="36" t="n">
        <f aca="false">G684</f>
        <v>737</v>
      </c>
    </row>
    <row r="684" customFormat="false" ht="30" hidden="false" customHeight="false" outlineLevel="0" collapsed="false">
      <c r="A684" s="23" t="s">
        <v>558</v>
      </c>
      <c r="B684" s="15" t="s">
        <v>690</v>
      </c>
      <c r="C684" s="15" t="s">
        <v>291</v>
      </c>
      <c r="D684" s="15" t="s">
        <v>30</v>
      </c>
      <c r="E684" s="18" t="s">
        <v>627</v>
      </c>
      <c r="F684" s="15" t="s">
        <v>559</v>
      </c>
      <c r="G684" s="36" t="n">
        <f aca="false">G685</f>
        <v>737</v>
      </c>
    </row>
    <row r="685" customFormat="false" ht="30" hidden="false" customHeight="false" outlineLevel="0" collapsed="false">
      <c r="A685" s="26" t="s">
        <v>605</v>
      </c>
      <c r="B685" s="15" t="s">
        <v>690</v>
      </c>
      <c r="C685" s="15" t="s">
        <v>291</v>
      </c>
      <c r="D685" s="15" t="s">
        <v>30</v>
      </c>
      <c r="E685" s="18" t="s">
        <v>627</v>
      </c>
      <c r="F685" s="15" t="s">
        <v>606</v>
      </c>
      <c r="G685" s="36" t="n">
        <f aca="false">729+8</f>
        <v>737</v>
      </c>
    </row>
    <row r="686" customFormat="false" ht="45" hidden="false" customHeight="false" outlineLevel="0" collapsed="false">
      <c r="A686" s="17" t="s">
        <v>628</v>
      </c>
      <c r="B686" s="15" t="s">
        <v>690</v>
      </c>
      <c r="C686" s="15" t="s">
        <v>291</v>
      </c>
      <c r="D686" s="15" t="s">
        <v>30</v>
      </c>
      <c r="E686" s="18" t="s">
        <v>629</v>
      </c>
      <c r="F686" s="15"/>
      <c r="G686" s="36" t="n">
        <f aca="false">G687</f>
        <v>2800</v>
      </c>
    </row>
    <row r="687" customFormat="false" ht="105" hidden="false" customHeight="false" outlineLevel="0" collapsed="false">
      <c r="A687" s="21" t="s">
        <v>630</v>
      </c>
      <c r="B687" s="15" t="s">
        <v>690</v>
      </c>
      <c r="C687" s="15" t="s">
        <v>291</v>
      </c>
      <c r="D687" s="15" t="s">
        <v>30</v>
      </c>
      <c r="E687" s="18" t="s">
        <v>631</v>
      </c>
      <c r="F687" s="15"/>
      <c r="G687" s="36" t="n">
        <f aca="false">G688+G691</f>
        <v>2800</v>
      </c>
    </row>
    <row r="688" customFormat="false" ht="75" hidden="false" customHeight="false" outlineLevel="0" collapsed="false">
      <c r="A688" s="17" t="s">
        <v>632</v>
      </c>
      <c r="B688" s="15" t="s">
        <v>690</v>
      </c>
      <c r="C688" s="15" t="s">
        <v>291</v>
      </c>
      <c r="D688" s="15" t="s">
        <v>30</v>
      </c>
      <c r="E688" s="18" t="s">
        <v>633</v>
      </c>
      <c r="F688" s="15"/>
      <c r="G688" s="36" t="n">
        <f aca="false">G689</f>
        <v>1102</v>
      </c>
    </row>
    <row r="689" customFormat="false" ht="45" hidden="false" customHeight="false" outlineLevel="0" collapsed="false">
      <c r="A689" s="19" t="s">
        <v>380</v>
      </c>
      <c r="B689" s="15" t="s">
        <v>690</v>
      </c>
      <c r="C689" s="15" t="s">
        <v>291</v>
      </c>
      <c r="D689" s="15" t="s">
        <v>30</v>
      </c>
      <c r="E689" s="18" t="s">
        <v>633</v>
      </c>
      <c r="F689" s="15" t="s">
        <v>381</v>
      </c>
      <c r="G689" s="36" t="n">
        <f aca="false">G690</f>
        <v>1102</v>
      </c>
    </row>
    <row r="690" customFormat="false" ht="15" hidden="false" customHeight="false" outlineLevel="0" collapsed="false">
      <c r="A690" s="19" t="s">
        <v>382</v>
      </c>
      <c r="B690" s="15" t="s">
        <v>690</v>
      </c>
      <c r="C690" s="15" t="s">
        <v>291</v>
      </c>
      <c r="D690" s="15" t="s">
        <v>30</v>
      </c>
      <c r="E690" s="18" t="s">
        <v>633</v>
      </c>
      <c r="F690" s="15" t="s">
        <v>383</v>
      </c>
      <c r="G690" s="36" t="n">
        <v>1102</v>
      </c>
    </row>
    <row r="691" customFormat="false" ht="90" hidden="false" customHeight="false" outlineLevel="0" collapsed="false">
      <c r="A691" s="17" t="s">
        <v>634</v>
      </c>
      <c r="B691" s="15" t="s">
        <v>690</v>
      </c>
      <c r="C691" s="15" t="s">
        <v>291</v>
      </c>
      <c r="D691" s="15" t="s">
        <v>30</v>
      </c>
      <c r="E691" s="18" t="s">
        <v>635</v>
      </c>
      <c r="F691" s="15"/>
      <c r="G691" s="36" t="n">
        <f aca="false">G692</f>
        <v>1698</v>
      </c>
    </row>
    <row r="692" customFormat="false" ht="45" hidden="false" customHeight="false" outlineLevel="0" collapsed="false">
      <c r="A692" s="19" t="s">
        <v>380</v>
      </c>
      <c r="B692" s="15" t="s">
        <v>690</v>
      </c>
      <c r="C692" s="15" t="s">
        <v>291</v>
      </c>
      <c r="D692" s="15" t="s">
        <v>30</v>
      </c>
      <c r="E692" s="18" t="s">
        <v>635</v>
      </c>
      <c r="F692" s="15" t="s">
        <v>381</v>
      </c>
      <c r="G692" s="36" t="n">
        <f aca="false">G693</f>
        <v>1698</v>
      </c>
    </row>
    <row r="693" customFormat="false" ht="15" hidden="false" customHeight="false" outlineLevel="0" collapsed="false">
      <c r="A693" s="19" t="s">
        <v>382</v>
      </c>
      <c r="B693" s="15" t="s">
        <v>690</v>
      </c>
      <c r="C693" s="15" t="s">
        <v>291</v>
      </c>
      <c r="D693" s="15" t="s">
        <v>30</v>
      </c>
      <c r="E693" s="18" t="s">
        <v>635</v>
      </c>
      <c r="F693" s="15" t="s">
        <v>383</v>
      </c>
      <c r="G693" s="36" t="n">
        <v>1698</v>
      </c>
    </row>
    <row r="694" customFormat="false" ht="15" hidden="false" customHeight="false" outlineLevel="0" collapsed="false">
      <c r="A694" s="23" t="s">
        <v>636</v>
      </c>
      <c r="B694" s="15" t="s">
        <v>690</v>
      </c>
      <c r="C694" s="15" t="s">
        <v>291</v>
      </c>
      <c r="D694" s="15" t="s">
        <v>44</v>
      </c>
      <c r="E694" s="15"/>
      <c r="F694" s="15"/>
      <c r="G694" s="16" t="n">
        <f aca="false">G695</f>
        <v>13273</v>
      </c>
    </row>
    <row r="695" customFormat="false" ht="15" hidden="false" customHeight="false" outlineLevel="0" collapsed="false">
      <c r="A695" s="17" t="s">
        <v>620</v>
      </c>
      <c r="B695" s="15" t="s">
        <v>690</v>
      </c>
      <c r="C695" s="15" t="s">
        <v>291</v>
      </c>
      <c r="D695" s="15" t="s">
        <v>44</v>
      </c>
      <c r="E695" s="18" t="s">
        <v>621</v>
      </c>
      <c r="F695" s="15"/>
      <c r="G695" s="16" t="n">
        <f aca="false">G696+G701</f>
        <v>13273</v>
      </c>
    </row>
    <row r="696" customFormat="false" ht="30" hidden="false" customHeight="false" outlineLevel="0" collapsed="false">
      <c r="A696" s="17" t="s">
        <v>637</v>
      </c>
      <c r="B696" s="15" t="s">
        <v>690</v>
      </c>
      <c r="C696" s="15" t="s">
        <v>291</v>
      </c>
      <c r="D696" s="15" t="s">
        <v>44</v>
      </c>
      <c r="E696" s="18" t="s">
        <v>638</v>
      </c>
      <c r="F696" s="15"/>
      <c r="G696" s="36" t="n">
        <f aca="false">G697</f>
        <v>2173</v>
      </c>
    </row>
    <row r="697" customFormat="false" ht="75" hidden="false" customHeight="false" outlineLevel="0" collapsed="false">
      <c r="A697" s="52" t="s">
        <v>639</v>
      </c>
      <c r="B697" s="15" t="s">
        <v>690</v>
      </c>
      <c r="C697" s="15" t="s">
        <v>291</v>
      </c>
      <c r="D697" s="15" t="s">
        <v>44</v>
      </c>
      <c r="E697" s="18" t="s">
        <v>640</v>
      </c>
      <c r="F697" s="48"/>
      <c r="G697" s="36" t="n">
        <f aca="false">G698</f>
        <v>2173</v>
      </c>
    </row>
    <row r="698" customFormat="false" ht="30" hidden="false" customHeight="false" outlineLevel="0" collapsed="false">
      <c r="A698" s="17" t="s">
        <v>641</v>
      </c>
      <c r="B698" s="15" t="s">
        <v>690</v>
      </c>
      <c r="C698" s="15" t="s">
        <v>291</v>
      </c>
      <c r="D698" s="15" t="s">
        <v>44</v>
      </c>
      <c r="E698" s="18" t="s">
        <v>642</v>
      </c>
      <c r="F698" s="48"/>
      <c r="G698" s="36" t="n">
        <f aca="false">G699</f>
        <v>2173</v>
      </c>
    </row>
    <row r="699" customFormat="false" ht="30" hidden="false" customHeight="false" outlineLevel="0" collapsed="false">
      <c r="A699" s="23" t="s">
        <v>558</v>
      </c>
      <c r="B699" s="15" t="s">
        <v>690</v>
      </c>
      <c r="C699" s="15" t="s">
        <v>291</v>
      </c>
      <c r="D699" s="15" t="s">
        <v>44</v>
      </c>
      <c r="E699" s="18" t="s">
        <v>642</v>
      </c>
      <c r="F699" s="15" t="s">
        <v>559</v>
      </c>
      <c r="G699" s="36" t="n">
        <f aca="false">G700</f>
        <v>2173</v>
      </c>
    </row>
    <row r="700" customFormat="false" ht="30" hidden="false" customHeight="false" outlineLevel="0" collapsed="false">
      <c r="A700" s="26" t="s">
        <v>605</v>
      </c>
      <c r="B700" s="15" t="s">
        <v>690</v>
      </c>
      <c r="C700" s="15" t="s">
        <v>291</v>
      </c>
      <c r="D700" s="15" t="s">
        <v>44</v>
      </c>
      <c r="E700" s="18" t="s">
        <v>642</v>
      </c>
      <c r="F700" s="15" t="s">
        <v>606</v>
      </c>
      <c r="G700" s="36" t="n">
        <f aca="false">0+0+2173</f>
        <v>2173</v>
      </c>
    </row>
    <row r="701" customFormat="false" ht="60" hidden="false" customHeight="false" outlineLevel="0" collapsed="false">
      <c r="A701" s="17" t="s">
        <v>643</v>
      </c>
      <c r="B701" s="15" t="s">
        <v>690</v>
      </c>
      <c r="C701" s="15" t="s">
        <v>291</v>
      </c>
      <c r="D701" s="15" t="s">
        <v>44</v>
      </c>
      <c r="E701" s="18" t="s">
        <v>644</v>
      </c>
      <c r="F701" s="48"/>
      <c r="G701" s="36" t="n">
        <f aca="false">G702</f>
        <v>11100</v>
      </c>
    </row>
    <row r="702" customFormat="false" ht="75" hidden="false" customHeight="false" outlineLevel="0" collapsed="false">
      <c r="A702" s="17" t="s">
        <v>645</v>
      </c>
      <c r="B702" s="15" t="s">
        <v>690</v>
      </c>
      <c r="C702" s="15" t="s">
        <v>291</v>
      </c>
      <c r="D702" s="15" t="s">
        <v>44</v>
      </c>
      <c r="E702" s="18" t="s">
        <v>646</v>
      </c>
      <c r="F702" s="48"/>
      <c r="G702" s="36" t="n">
        <f aca="false">G703+G706</f>
        <v>11100</v>
      </c>
    </row>
    <row r="703" customFormat="false" ht="75" hidden="false" customHeight="false" outlineLevel="0" collapsed="false">
      <c r="A703" s="17" t="s">
        <v>647</v>
      </c>
      <c r="B703" s="15" t="s">
        <v>690</v>
      </c>
      <c r="C703" s="15" t="s">
        <v>291</v>
      </c>
      <c r="D703" s="15" t="s">
        <v>44</v>
      </c>
      <c r="E703" s="18" t="s">
        <v>648</v>
      </c>
      <c r="F703" s="48"/>
      <c r="G703" s="36" t="n">
        <f aca="false">G704</f>
        <v>10500</v>
      </c>
    </row>
    <row r="704" customFormat="false" ht="45" hidden="false" customHeight="false" outlineLevel="0" collapsed="false">
      <c r="A704" s="19" t="s">
        <v>380</v>
      </c>
      <c r="B704" s="15" t="s">
        <v>690</v>
      </c>
      <c r="C704" s="15" t="s">
        <v>291</v>
      </c>
      <c r="D704" s="15" t="s">
        <v>44</v>
      </c>
      <c r="E704" s="18" t="s">
        <v>648</v>
      </c>
      <c r="F704" s="15" t="s">
        <v>381</v>
      </c>
      <c r="G704" s="36" t="n">
        <f aca="false">G705</f>
        <v>10500</v>
      </c>
    </row>
    <row r="705" customFormat="false" ht="15" hidden="false" customHeight="false" outlineLevel="0" collapsed="false">
      <c r="A705" s="19" t="s">
        <v>382</v>
      </c>
      <c r="B705" s="15" t="s">
        <v>690</v>
      </c>
      <c r="C705" s="15" t="s">
        <v>291</v>
      </c>
      <c r="D705" s="15" t="s">
        <v>44</v>
      </c>
      <c r="E705" s="18" t="s">
        <v>648</v>
      </c>
      <c r="F705" s="15" t="s">
        <v>383</v>
      </c>
      <c r="G705" s="36" t="n">
        <v>10500</v>
      </c>
    </row>
    <row r="706" customFormat="false" ht="90" hidden="false" customHeight="false" outlineLevel="0" collapsed="false">
      <c r="A706" s="17" t="s">
        <v>649</v>
      </c>
      <c r="B706" s="15" t="s">
        <v>690</v>
      </c>
      <c r="C706" s="15" t="s">
        <v>291</v>
      </c>
      <c r="D706" s="15" t="s">
        <v>44</v>
      </c>
      <c r="E706" s="18" t="s">
        <v>650</v>
      </c>
      <c r="F706" s="48"/>
      <c r="G706" s="36" t="n">
        <f aca="false">G707</f>
        <v>600</v>
      </c>
    </row>
    <row r="707" customFormat="false" ht="45" hidden="false" customHeight="false" outlineLevel="0" collapsed="false">
      <c r="A707" s="19" t="s">
        <v>380</v>
      </c>
      <c r="B707" s="15" t="s">
        <v>690</v>
      </c>
      <c r="C707" s="15" t="s">
        <v>291</v>
      </c>
      <c r="D707" s="15" t="s">
        <v>44</v>
      </c>
      <c r="E707" s="18" t="s">
        <v>650</v>
      </c>
      <c r="F707" s="48" t="s">
        <v>381</v>
      </c>
      <c r="G707" s="36" t="n">
        <f aca="false">G708</f>
        <v>600</v>
      </c>
    </row>
    <row r="708" customFormat="false" ht="15" hidden="false" customHeight="false" outlineLevel="0" collapsed="false">
      <c r="A708" s="19" t="s">
        <v>382</v>
      </c>
      <c r="B708" s="15" t="s">
        <v>690</v>
      </c>
      <c r="C708" s="15" t="s">
        <v>291</v>
      </c>
      <c r="D708" s="15" t="s">
        <v>44</v>
      </c>
      <c r="E708" s="18" t="s">
        <v>650</v>
      </c>
      <c r="F708" s="48" t="s">
        <v>383</v>
      </c>
      <c r="G708" s="36" t="n">
        <v>600</v>
      </c>
    </row>
    <row r="709" customFormat="false" ht="15" hidden="false" customHeight="false" outlineLevel="0" collapsed="false">
      <c r="A709" s="14" t="s">
        <v>651</v>
      </c>
      <c r="B709" s="15" t="s">
        <v>690</v>
      </c>
      <c r="C709" s="15" t="s">
        <v>92</v>
      </c>
      <c r="D709" s="15"/>
      <c r="E709" s="15"/>
      <c r="F709" s="15"/>
      <c r="G709" s="16" t="n">
        <f aca="false">G710+G717</f>
        <v>67474.9</v>
      </c>
    </row>
    <row r="710" customFormat="false" ht="15" hidden="false" customHeight="false" outlineLevel="0" collapsed="false">
      <c r="A710" s="23" t="s">
        <v>652</v>
      </c>
      <c r="B710" s="15" t="s">
        <v>690</v>
      </c>
      <c r="C710" s="15" t="s">
        <v>92</v>
      </c>
      <c r="D710" s="15" t="s">
        <v>14</v>
      </c>
      <c r="E710" s="15"/>
      <c r="F710" s="15"/>
      <c r="G710" s="16" t="n">
        <f aca="false">G711</f>
        <v>426</v>
      </c>
    </row>
    <row r="711" customFormat="false" ht="15" hidden="false" customHeight="false" outlineLevel="0" collapsed="false">
      <c r="A711" s="17" t="s">
        <v>653</v>
      </c>
      <c r="B711" s="15" t="s">
        <v>690</v>
      </c>
      <c r="C711" s="15" t="s">
        <v>92</v>
      </c>
      <c r="D711" s="15" t="s">
        <v>14</v>
      </c>
      <c r="E711" s="18" t="s">
        <v>654</v>
      </c>
      <c r="F711" s="15"/>
      <c r="G711" s="16" t="n">
        <f aca="false">G712</f>
        <v>426</v>
      </c>
    </row>
    <row r="712" customFormat="false" ht="30" hidden="false" customHeight="false" outlineLevel="0" collapsed="false">
      <c r="A712" s="17" t="s">
        <v>655</v>
      </c>
      <c r="B712" s="15" t="s">
        <v>690</v>
      </c>
      <c r="C712" s="15" t="s">
        <v>92</v>
      </c>
      <c r="D712" s="15" t="s">
        <v>14</v>
      </c>
      <c r="E712" s="18" t="s">
        <v>656</v>
      </c>
      <c r="F712" s="15"/>
      <c r="G712" s="16" t="n">
        <f aca="false">G713</f>
        <v>426</v>
      </c>
    </row>
    <row r="713" customFormat="false" ht="60" hidden="false" customHeight="false" outlineLevel="0" collapsed="false">
      <c r="A713" s="17" t="s">
        <v>657</v>
      </c>
      <c r="B713" s="15" t="s">
        <v>690</v>
      </c>
      <c r="C713" s="15" t="s">
        <v>92</v>
      </c>
      <c r="D713" s="15" t="s">
        <v>14</v>
      </c>
      <c r="E713" s="18" t="s">
        <v>658</v>
      </c>
      <c r="F713" s="15"/>
      <c r="G713" s="16" t="n">
        <f aca="false">G714</f>
        <v>426</v>
      </c>
    </row>
    <row r="714" customFormat="false" ht="45" hidden="false" customHeight="false" outlineLevel="0" collapsed="false">
      <c r="A714" s="20" t="s">
        <v>659</v>
      </c>
      <c r="B714" s="15" t="s">
        <v>690</v>
      </c>
      <c r="C714" s="15" t="s">
        <v>92</v>
      </c>
      <c r="D714" s="15" t="s">
        <v>14</v>
      </c>
      <c r="E714" s="18" t="s">
        <v>660</v>
      </c>
      <c r="F714" s="15"/>
      <c r="G714" s="16" t="n">
        <f aca="false">G715</f>
        <v>426</v>
      </c>
    </row>
    <row r="715" customFormat="false" ht="30" hidden="false" customHeight="false" outlineLevel="0" collapsed="false">
      <c r="A715" s="19" t="s">
        <v>39</v>
      </c>
      <c r="B715" s="15" t="s">
        <v>690</v>
      </c>
      <c r="C715" s="15" t="s">
        <v>92</v>
      </c>
      <c r="D715" s="15" t="s">
        <v>14</v>
      </c>
      <c r="E715" s="18" t="s">
        <v>660</v>
      </c>
      <c r="F715" s="15" t="s">
        <v>40</v>
      </c>
      <c r="G715" s="16" t="n">
        <f aca="false">G716</f>
        <v>426</v>
      </c>
    </row>
    <row r="716" customFormat="false" ht="45" hidden="false" customHeight="false" outlineLevel="0" collapsed="false">
      <c r="A716" s="19" t="s">
        <v>41</v>
      </c>
      <c r="B716" s="15" t="s">
        <v>690</v>
      </c>
      <c r="C716" s="15" t="s">
        <v>92</v>
      </c>
      <c r="D716" s="15" t="s">
        <v>14</v>
      </c>
      <c r="E716" s="18" t="s">
        <v>660</v>
      </c>
      <c r="F716" s="15" t="s">
        <v>42</v>
      </c>
      <c r="G716" s="16" t="n">
        <f aca="false">964-538</f>
        <v>426</v>
      </c>
    </row>
    <row r="717" customFormat="false" ht="15" hidden="false" customHeight="false" outlineLevel="0" collapsed="false">
      <c r="A717" s="19" t="s">
        <v>661</v>
      </c>
      <c r="B717" s="15" t="s">
        <v>690</v>
      </c>
      <c r="C717" s="15" t="s">
        <v>92</v>
      </c>
      <c r="D717" s="15" t="s">
        <v>30</v>
      </c>
      <c r="E717" s="15"/>
      <c r="F717" s="15"/>
      <c r="G717" s="16" t="n">
        <f aca="false">G718+G724+G735</f>
        <v>67048.9</v>
      </c>
    </row>
    <row r="718" customFormat="false" ht="15" hidden="false" customHeight="false" outlineLevel="0" collapsed="false">
      <c r="A718" s="17" t="s">
        <v>653</v>
      </c>
      <c r="B718" s="15" t="s">
        <v>690</v>
      </c>
      <c r="C718" s="15" t="s">
        <v>92</v>
      </c>
      <c r="D718" s="15" t="s">
        <v>30</v>
      </c>
      <c r="E718" s="18" t="s">
        <v>654</v>
      </c>
      <c r="F718" s="15"/>
      <c r="G718" s="16" t="n">
        <f aca="false">G719</f>
        <v>62737</v>
      </c>
    </row>
    <row r="719" customFormat="false" ht="15" hidden="false" customHeight="false" outlineLevel="0" collapsed="false">
      <c r="A719" s="17" t="s">
        <v>662</v>
      </c>
      <c r="B719" s="15" t="s">
        <v>690</v>
      </c>
      <c r="C719" s="15" t="s">
        <v>92</v>
      </c>
      <c r="D719" s="15" t="s">
        <v>30</v>
      </c>
      <c r="E719" s="18" t="s">
        <v>663</v>
      </c>
      <c r="F719" s="15"/>
      <c r="G719" s="16" t="n">
        <f aca="false">G720</f>
        <v>62737</v>
      </c>
    </row>
    <row r="720" customFormat="false" ht="30" hidden="false" customHeight="false" outlineLevel="0" collapsed="false">
      <c r="A720" s="17" t="s">
        <v>664</v>
      </c>
      <c r="B720" s="15" t="s">
        <v>690</v>
      </c>
      <c r="C720" s="15" t="s">
        <v>92</v>
      </c>
      <c r="D720" s="15" t="s">
        <v>30</v>
      </c>
      <c r="E720" s="18" t="s">
        <v>665</v>
      </c>
      <c r="F720" s="22"/>
      <c r="G720" s="16" t="n">
        <f aca="false">G721</f>
        <v>62737</v>
      </c>
    </row>
    <row r="721" customFormat="false" ht="45" hidden="false" customHeight="false" outlineLevel="0" collapsed="false">
      <c r="A721" s="20" t="s">
        <v>666</v>
      </c>
      <c r="B721" s="15" t="s">
        <v>690</v>
      </c>
      <c r="C721" s="15" t="s">
        <v>92</v>
      </c>
      <c r="D721" s="15" t="s">
        <v>30</v>
      </c>
      <c r="E721" s="18" t="s">
        <v>667</v>
      </c>
      <c r="F721" s="22"/>
      <c r="G721" s="16" t="n">
        <f aca="false">G722</f>
        <v>62737</v>
      </c>
    </row>
    <row r="722" customFormat="false" ht="45" hidden="false" customHeight="false" outlineLevel="0" collapsed="false">
      <c r="A722" s="19" t="s">
        <v>163</v>
      </c>
      <c r="B722" s="15" t="s">
        <v>690</v>
      </c>
      <c r="C722" s="15" t="s">
        <v>92</v>
      </c>
      <c r="D722" s="15" t="s">
        <v>30</v>
      </c>
      <c r="E722" s="18" t="s">
        <v>667</v>
      </c>
      <c r="F722" s="22" t="n">
        <v>600</v>
      </c>
      <c r="G722" s="16" t="n">
        <f aca="false">G723</f>
        <v>62737</v>
      </c>
    </row>
    <row r="723" customFormat="false" ht="15" hidden="false" customHeight="false" outlineLevel="0" collapsed="false">
      <c r="A723" s="19" t="s">
        <v>165</v>
      </c>
      <c r="B723" s="15" t="s">
        <v>690</v>
      </c>
      <c r="C723" s="15" t="s">
        <v>92</v>
      </c>
      <c r="D723" s="15" t="s">
        <v>30</v>
      </c>
      <c r="E723" s="18" t="s">
        <v>667</v>
      </c>
      <c r="F723" s="22" t="n">
        <v>610</v>
      </c>
      <c r="G723" s="16" t="n">
        <f aca="false">103679-40942</f>
        <v>62737</v>
      </c>
    </row>
    <row r="724" customFormat="false" ht="45" hidden="false" customHeight="false" outlineLevel="0" collapsed="false">
      <c r="A724" s="17" t="s">
        <v>115</v>
      </c>
      <c r="B724" s="15" t="s">
        <v>690</v>
      </c>
      <c r="C724" s="15" t="s">
        <v>92</v>
      </c>
      <c r="D724" s="15" t="s">
        <v>30</v>
      </c>
      <c r="E724" s="18" t="s">
        <v>116</v>
      </c>
      <c r="F724" s="15"/>
      <c r="G724" s="16" t="n">
        <f aca="false">G725+G730</f>
        <v>155</v>
      </c>
    </row>
    <row r="725" customFormat="false" ht="30" hidden="false" customHeight="false" outlineLevel="0" collapsed="false">
      <c r="A725" s="17" t="s">
        <v>238</v>
      </c>
      <c r="B725" s="15" t="s">
        <v>690</v>
      </c>
      <c r="C725" s="15" t="s">
        <v>92</v>
      </c>
      <c r="D725" s="15" t="s">
        <v>30</v>
      </c>
      <c r="E725" s="18" t="s">
        <v>239</v>
      </c>
      <c r="F725" s="15"/>
      <c r="G725" s="16" t="n">
        <f aca="false">G726</f>
        <v>140</v>
      </c>
    </row>
    <row r="726" customFormat="false" ht="30" hidden="false" customHeight="false" outlineLevel="0" collapsed="false">
      <c r="A726" s="21" t="s">
        <v>240</v>
      </c>
      <c r="B726" s="15" t="s">
        <v>690</v>
      </c>
      <c r="C726" s="15" t="s">
        <v>92</v>
      </c>
      <c r="D726" s="15" t="s">
        <v>30</v>
      </c>
      <c r="E726" s="18" t="s">
        <v>241</v>
      </c>
      <c r="F726" s="15"/>
      <c r="G726" s="16" t="n">
        <f aca="false">G727</f>
        <v>140</v>
      </c>
    </row>
    <row r="727" customFormat="false" ht="30" hidden="false" customHeight="false" outlineLevel="0" collapsed="false">
      <c r="A727" s="25" t="s">
        <v>242</v>
      </c>
      <c r="B727" s="15" t="s">
        <v>690</v>
      </c>
      <c r="C727" s="15" t="s">
        <v>92</v>
      </c>
      <c r="D727" s="15" t="s">
        <v>30</v>
      </c>
      <c r="E727" s="18" t="s">
        <v>243</v>
      </c>
      <c r="F727" s="15"/>
      <c r="G727" s="16" t="n">
        <f aca="false">G728</f>
        <v>140</v>
      </c>
    </row>
    <row r="728" customFormat="false" ht="45" hidden="false" customHeight="false" outlineLevel="0" collapsed="false">
      <c r="A728" s="19" t="s">
        <v>163</v>
      </c>
      <c r="B728" s="15" t="s">
        <v>690</v>
      </c>
      <c r="C728" s="15" t="s">
        <v>92</v>
      </c>
      <c r="D728" s="15" t="s">
        <v>30</v>
      </c>
      <c r="E728" s="18" t="s">
        <v>243</v>
      </c>
      <c r="F728" s="15" t="s">
        <v>164</v>
      </c>
      <c r="G728" s="16" t="n">
        <f aca="false">G729</f>
        <v>140</v>
      </c>
    </row>
    <row r="729" customFormat="false" ht="15" hidden="false" customHeight="false" outlineLevel="0" collapsed="false">
      <c r="A729" s="19" t="s">
        <v>165</v>
      </c>
      <c r="B729" s="15" t="s">
        <v>690</v>
      </c>
      <c r="C729" s="15" t="s">
        <v>92</v>
      </c>
      <c r="D729" s="15" t="s">
        <v>30</v>
      </c>
      <c r="E729" s="18" t="s">
        <v>243</v>
      </c>
      <c r="F729" s="15" t="s">
        <v>166</v>
      </c>
      <c r="G729" s="16" t="n">
        <v>140</v>
      </c>
    </row>
    <row r="730" customFormat="false" ht="30" hidden="false" customHeight="false" outlineLevel="0" collapsed="false">
      <c r="A730" s="17" t="s">
        <v>195</v>
      </c>
      <c r="B730" s="15" t="s">
        <v>690</v>
      </c>
      <c r="C730" s="15" t="s">
        <v>92</v>
      </c>
      <c r="D730" s="15" t="s">
        <v>30</v>
      </c>
      <c r="E730" s="18" t="s">
        <v>196</v>
      </c>
      <c r="F730" s="15"/>
      <c r="G730" s="16" t="n">
        <f aca="false">G731</f>
        <v>15</v>
      </c>
    </row>
    <row r="731" customFormat="false" ht="75" hidden="false" customHeight="false" outlineLevel="0" collapsed="false">
      <c r="A731" s="21" t="s">
        <v>197</v>
      </c>
      <c r="B731" s="15" t="s">
        <v>690</v>
      </c>
      <c r="C731" s="15" t="s">
        <v>92</v>
      </c>
      <c r="D731" s="15" t="s">
        <v>30</v>
      </c>
      <c r="E731" s="18" t="s">
        <v>198</v>
      </c>
      <c r="F731" s="15"/>
      <c r="G731" s="16" t="n">
        <f aca="false">G732</f>
        <v>15</v>
      </c>
    </row>
    <row r="732" customFormat="false" ht="45" hidden="false" customHeight="false" outlineLevel="0" collapsed="false">
      <c r="A732" s="21" t="s">
        <v>199</v>
      </c>
      <c r="B732" s="15" t="s">
        <v>690</v>
      </c>
      <c r="C732" s="15" t="s">
        <v>92</v>
      </c>
      <c r="D732" s="15" t="s">
        <v>30</v>
      </c>
      <c r="E732" s="18" t="s">
        <v>200</v>
      </c>
      <c r="F732" s="15"/>
      <c r="G732" s="16" t="n">
        <f aca="false">G733</f>
        <v>15</v>
      </c>
    </row>
    <row r="733" customFormat="false" ht="45" hidden="false" customHeight="false" outlineLevel="0" collapsed="false">
      <c r="A733" s="19" t="s">
        <v>163</v>
      </c>
      <c r="B733" s="15" t="s">
        <v>690</v>
      </c>
      <c r="C733" s="15" t="s">
        <v>92</v>
      </c>
      <c r="D733" s="15" t="s">
        <v>30</v>
      </c>
      <c r="E733" s="18" t="s">
        <v>200</v>
      </c>
      <c r="F733" s="15" t="s">
        <v>164</v>
      </c>
      <c r="G733" s="16" t="n">
        <f aca="false">G734</f>
        <v>15</v>
      </c>
    </row>
    <row r="734" customFormat="false" ht="15" hidden="false" customHeight="false" outlineLevel="0" collapsed="false">
      <c r="A734" s="19" t="s">
        <v>165</v>
      </c>
      <c r="B734" s="15" t="s">
        <v>690</v>
      </c>
      <c r="C734" s="15" t="s">
        <v>92</v>
      </c>
      <c r="D734" s="15" t="s">
        <v>30</v>
      </c>
      <c r="E734" s="18" t="s">
        <v>200</v>
      </c>
      <c r="F734" s="15" t="s">
        <v>166</v>
      </c>
      <c r="G734" s="16" t="n">
        <v>15</v>
      </c>
    </row>
    <row r="735" customFormat="false" ht="30" hidden="false" customHeight="false" outlineLevel="0" collapsed="false">
      <c r="A735" s="17" t="s">
        <v>53</v>
      </c>
      <c r="B735" s="15" t="s">
        <v>690</v>
      </c>
      <c r="C735" s="15" t="s">
        <v>92</v>
      </c>
      <c r="D735" s="15" t="s">
        <v>30</v>
      </c>
      <c r="E735" s="18" t="s">
        <v>54</v>
      </c>
      <c r="F735" s="15"/>
      <c r="G735" s="16" t="n">
        <f aca="false">G736</f>
        <v>4156.9</v>
      </c>
    </row>
    <row r="736" customFormat="false" ht="15" hidden="false" customHeight="false" outlineLevel="0" collapsed="false">
      <c r="A736" s="17" t="s">
        <v>55</v>
      </c>
      <c r="B736" s="15" t="s">
        <v>690</v>
      </c>
      <c r="C736" s="15" t="s">
        <v>92</v>
      </c>
      <c r="D736" s="15" t="s">
        <v>30</v>
      </c>
      <c r="E736" s="18" t="s">
        <v>56</v>
      </c>
      <c r="F736" s="15"/>
      <c r="G736" s="16" t="n">
        <f aca="false">G737</f>
        <v>4156.9</v>
      </c>
    </row>
    <row r="737" customFormat="false" ht="60" hidden="false" customHeight="false" outlineLevel="0" collapsed="false">
      <c r="A737" s="21" t="s">
        <v>57</v>
      </c>
      <c r="B737" s="15" t="s">
        <v>690</v>
      </c>
      <c r="C737" s="15" t="s">
        <v>92</v>
      </c>
      <c r="D737" s="15" t="s">
        <v>30</v>
      </c>
      <c r="E737" s="18" t="s">
        <v>58</v>
      </c>
      <c r="F737" s="15"/>
      <c r="G737" s="16" t="n">
        <f aca="false">G738</f>
        <v>4156.9</v>
      </c>
    </row>
    <row r="738" customFormat="false" ht="120" hidden="false" customHeight="false" outlineLevel="0" collapsed="false">
      <c r="A738" s="21" t="s">
        <v>59</v>
      </c>
      <c r="B738" s="15" t="s">
        <v>690</v>
      </c>
      <c r="C738" s="15" t="s">
        <v>92</v>
      </c>
      <c r="D738" s="15" t="s">
        <v>30</v>
      </c>
      <c r="E738" s="18" t="s">
        <v>60</v>
      </c>
      <c r="F738" s="15"/>
      <c r="G738" s="16" t="n">
        <f aca="false">G739</f>
        <v>4156.9</v>
      </c>
    </row>
    <row r="739" customFormat="false" ht="30" hidden="false" customHeight="false" outlineLevel="0" collapsed="false">
      <c r="A739" s="19" t="s">
        <v>39</v>
      </c>
      <c r="B739" s="15" t="s">
        <v>690</v>
      </c>
      <c r="C739" s="15" t="s">
        <v>92</v>
      </c>
      <c r="D739" s="15" t="s">
        <v>30</v>
      </c>
      <c r="E739" s="18" t="s">
        <v>60</v>
      </c>
      <c r="F739" s="15" t="s">
        <v>40</v>
      </c>
      <c r="G739" s="16" t="n">
        <f aca="false">G740</f>
        <v>4156.9</v>
      </c>
    </row>
    <row r="740" customFormat="false" ht="45" hidden="false" customHeight="false" outlineLevel="0" collapsed="false">
      <c r="A740" s="19" t="s">
        <v>41</v>
      </c>
      <c r="B740" s="15" t="s">
        <v>690</v>
      </c>
      <c r="C740" s="15" t="s">
        <v>92</v>
      </c>
      <c r="D740" s="15" t="s">
        <v>30</v>
      </c>
      <c r="E740" s="18" t="s">
        <v>60</v>
      </c>
      <c r="F740" s="15" t="s">
        <v>42</v>
      </c>
      <c r="G740" s="16" t="n">
        <f aca="false">1748.6+2052.7+355.6</f>
        <v>4156.9</v>
      </c>
    </row>
    <row r="741" customFormat="false" ht="31.2" hidden="false" customHeight="false" outlineLevel="0" collapsed="false">
      <c r="A741" s="11" t="s">
        <v>691</v>
      </c>
      <c r="B741" s="12" t="s">
        <v>692</v>
      </c>
      <c r="C741" s="12"/>
      <c r="D741" s="12"/>
      <c r="E741" s="12"/>
      <c r="F741" s="12"/>
      <c r="G741" s="47" t="n">
        <f aca="false">G742+G756+G916</f>
        <v>1193073.6</v>
      </c>
    </row>
    <row r="742" customFormat="false" ht="15" hidden="false" customHeight="false" outlineLevel="0" collapsed="false">
      <c r="A742" s="23" t="s">
        <v>246</v>
      </c>
      <c r="B742" s="15" t="s">
        <v>692</v>
      </c>
      <c r="C742" s="15" t="s">
        <v>44</v>
      </c>
      <c r="D742" s="15"/>
      <c r="E742" s="15"/>
      <c r="F742" s="15"/>
      <c r="G742" s="36" t="n">
        <f aca="false">G743</f>
        <v>7022.3</v>
      </c>
    </row>
    <row r="743" customFormat="false" ht="15" hidden="false" customHeight="false" outlineLevel="0" collapsed="false">
      <c r="A743" s="23" t="s">
        <v>290</v>
      </c>
      <c r="B743" s="15" t="s">
        <v>692</v>
      </c>
      <c r="C743" s="15" t="s">
        <v>44</v>
      </c>
      <c r="D743" s="15" t="s">
        <v>291</v>
      </c>
      <c r="E743" s="15"/>
      <c r="F743" s="15"/>
      <c r="G743" s="36" t="n">
        <f aca="false">G744</f>
        <v>7022.3</v>
      </c>
    </row>
    <row r="744" customFormat="false" ht="30" hidden="false" customHeight="false" outlineLevel="0" collapsed="false">
      <c r="A744" s="17" t="s">
        <v>155</v>
      </c>
      <c r="B744" s="15" t="s">
        <v>692</v>
      </c>
      <c r="C744" s="15" t="s">
        <v>44</v>
      </c>
      <c r="D744" s="15" t="s">
        <v>291</v>
      </c>
      <c r="E744" s="18" t="s">
        <v>156</v>
      </c>
      <c r="F744" s="15"/>
      <c r="G744" s="16" t="n">
        <f aca="false">G745</f>
        <v>7022.3</v>
      </c>
    </row>
    <row r="745" customFormat="false" ht="60" hidden="false" customHeight="false" outlineLevel="0" collapsed="false">
      <c r="A745" s="17" t="s">
        <v>296</v>
      </c>
      <c r="B745" s="15" t="s">
        <v>692</v>
      </c>
      <c r="C745" s="15" t="s">
        <v>44</v>
      </c>
      <c r="D745" s="15" t="s">
        <v>291</v>
      </c>
      <c r="E745" s="18" t="s">
        <v>297</v>
      </c>
      <c r="F745" s="15"/>
      <c r="G745" s="16" t="n">
        <f aca="false">G746</f>
        <v>7022.3</v>
      </c>
    </row>
    <row r="746" customFormat="false" ht="30" hidden="false" customHeight="false" outlineLevel="0" collapsed="false">
      <c r="A746" s="17" t="s">
        <v>310</v>
      </c>
      <c r="B746" s="15" t="s">
        <v>692</v>
      </c>
      <c r="C746" s="15" t="s">
        <v>44</v>
      </c>
      <c r="D746" s="15" t="s">
        <v>291</v>
      </c>
      <c r="E746" s="18" t="s">
        <v>311</v>
      </c>
      <c r="F746" s="22"/>
      <c r="G746" s="36" t="n">
        <f aca="false">G747+G750+G753</f>
        <v>7022.3</v>
      </c>
    </row>
    <row r="747" customFormat="false" ht="60" hidden="false" customHeight="false" outlineLevel="0" collapsed="false">
      <c r="A747" s="20" t="s">
        <v>312</v>
      </c>
      <c r="B747" s="15" t="s">
        <v>692</v>
      </c>
      <c r="C747" s="15" t="s">
        <v>44</v>
      </c>
      <c r="D747" s="15" t="s">
        <v>291</v>
      </c>
      <c r="E747" s="18" t="s">
        <v>313</v>
      </c>
      <c r="F747" s="22"/>
      <c r="G747" s="36" t="n">
        <f aca="false">G748</f>
        <v>4518.3</v>
      </c>
    </row>
    <row r="748" customFormat="false" ht="45" hidden="false" customHeight="false" outlineLevel="0" collapsed="false">
      <c r="A748" s="19" t="s">
        <v>163</v>
      </c>
      <c r="B748" s="15" t="s">
        <v>692</v>
      </c>
      <c r="C748" s="15" t="s">
        <v>44</v>
      </c>
      <c r="D748" s="15" t="s">
        <v>291</v>
      </c>
      <c r="E748" s="18" t="s">
        <v>313</v>
      </c>
      <c r="F748" s="15" t="n">
        <v>600</v>
      </c>
      <c r="G748" s="36" t="n">
        <f aca="false">G749</f>
        <v>4518.3</v>
      </c>
    </row>
    <row r="749" customFormat="false" ht="15" hidden="false" customHeight="false" outlineLevel="0" collapsed="false">
      <c r="A749" s="19" t="s">
        <v>165</v>
      </c>
      <c r="B749" s="15" t="s">
        <v>692</v>
      </c>
      <c r="C749" s="15" t="s">
        <v>44</v>
      </c>
      <c r="D749" s="15" t="s">
        <v>291</v>
      </c>
      <c r="E749" s="18" t="s">
        <v>313</v>
      </c>
      <c r="F749" s="15" t="n">
        <v>610</v>
      </c>
      <c r="G749" s="36" t="n">
        <v>4518.3</v>
      </c>
    </row>
    <row r="750" customFormat="false" ht="75" hidden="false" customHeight="false" outlineLevel="0" collapsed="false">
      <c r="A750" s="20" t="s">
        <v>314</v>
      </c>
      <c r="B750" s="15" t="s">
        <v>692</v>
      </c>
      <c r="C750" s="15" t="s">
        <v>44</v>
      </c>
      <c r="D750" s="15" t="s">
        <v>291</v>
      </c>
      <c r="E750" s="18" t="s">
        <v>315</v>
      </c>
      <c r="F750" s="15"/>
      <c r="G750" s="36" t="n">
        <f aca="false">G751</f>
        <v>113</v>
      </c>
    </row>
    <row r="751" customFormat="false" ht="45" hidden="false" customHeight="false" outlineLevel="0" collapsed="false">
      <c r="A751" s="19" t="s">
        <v>163</v>
      </c>
      <c r="B751" s="15" t="s">
        <v>692</v>
      </c>
      <c r="C751" s="15" t="s">
        <v>44</v>
      </c>
      <c r="D751" s="15" t="s">
        <v>291</v>
      </c>
      <c r="E751" s="18" t="s">
        <v>315</v>
      </c>
      <c r="F751" s="15" t="s">
        <v>164</v>
      </c>
      <c r="G751" s="36" t="n">
        <f aca="false">G752</f>
        <v>113</v>
      </c>
    </row>
    <row r="752" customFormat="false" ht="15" hidden="false" customHeight="false" outlineLevel="0" collapsed="false">
      <c r="A752" s="19" t="s">
        <v>165</v>
      </c>
      <c r="B752" s="15" t="s">
        <v>692</v>
      </c>
      <c r="C752" s="15" t="s">
        <v>44</v>
      </c>
      <c r="D752" s="15" t="s">
        <v>291</v>
      </c>
      <c r="E752" s="18" t="s">
        <v>315</v>
      </c>
      <c r="F752" s="15" t="s">
        <v>166</v>
      </c>
      <c r="G752" s="36" t="n">
        <v>113</v>
      </c>
    </row>
    <row r="753" customFormat="false" ht="45" hidden="false" customHeight="false" outlineLevel="0" collapsed="false">
      <c r="A753" s="20" t="s">
        <v>316</v>
      </c>
      <c r="B753" s="15" t="s">
        <v>692</v>
      </c>
      <c r="C753" s="15" t="s">
        <v>44</v>
      </c>
      <c r="D753" s="15" t="s">
        <v>291</v>
      </c>
      <c r="E753" s="18" t="s">
        <v>317</v>
      </c>
      <c r="F753" s="22"/>
      <c r="G753" s="36" t="n">
        <f aca="false">G754</f>
        <v>2391</v>
      </c>
    </row>
    <row r="754" customFormat="false" ht="45" hidden="false" customHeight="false" outlineLevel="0" collapsed="false">
      <c r="A754" s="19" t="s">
        <v>163</v>
      </c>
      <c r="B754" s="15" t="s">
        <v>692</v>
      </c>
      <c r="C754" s="15" t="s">
        <v>44</v>
      </c>
      <c r="D754" s="15" t="s">
        <v>291</v>
      </c>
      <c r="E754" s="18" t="s">
        <v>317</v>
      </c>
      <c r="F754" s="15" t="n">
        <v>600</v>
      </c>
      <c r="G754" s="36" t="n">
        <f aca="false">G755</f>
        <v>2391</v>
      </c>
    </row>
    <row r="755" customFormat="false" ht="15" hidden="false" customHeight="false" outlineLevel="0" collapsed="false">
      <c r="A755" s="19" t="s">
        <v>165</v>
      </c>
      <c r="B755" s="15" t="s">
        <v>692</v>
      </c>
      <c r="C755" s="15" t="s">
        <v>44</v>
      </c>
      <c r="D755" s="15" t="s">
        <v>291</v>
      </c>
      <c r="E755" s="18" t="s">
        <v>317</v>
      </c>
      <c r="F755" s="15" t="n">
        <v>610</v>
      </c>
      <c r="G755" s="36" t="n">
        <v>2391</v>
      </c>
    </row>
    <row r="756" customFormat="false" ht="15" hidden="false" customHeight="false" outlineLevel="0" collapsed="false">
      <c r="A756" s="14" t="s">
        <v>466</v>
      </c>
      <c r="B756" s="15" t="s">
        <v>692</v>
      </c>
      <c r="C756" s="15" t="s">
        <v>88</v>
      </c>
      <c r="D756" s="15"/>
      <c r="E756" s="15"/>
      <c r="F756" s="15"/>
      <c r="G756" s="36" t="n">
        <f aca="false">G757+G802+G867+G894</f>
        <v>1164532.3</v>
      </c>
    </row>
    <row r="757" customFormat="false" ht="15" hidden="false" customHeight="false" outlineLevel="0" collapsed="false">
      <c r="A757" s="14" t="s">
        <v>467</v>
      </c>
      <c r="B757" s="15" t="s">
        <v>692</v>
      </c>
      <c r="C757" s="15" t="s">
        <v>88</v>
      </c>
      <c r="D757" s="15" t="s">
        <v>14</v>
      </c>
      <c r="E757" s="15"/>
      <c r="F757" s="15"/>
      <c r="G757" s="36" t="n">
        <f aca="false">G758+G777+G793</f>
        <v>520341.9</v>
      </c>
    </row>
    <row r="758" customFormat="false" ht="15" hidden="false" customHeight="false" outlineLevel="0" collapsed="false">
      <c r="A758" s="17" t="s">
        <v>107</v>
      </c>
      <c r="B758" s="15" t="s">
        <v>692</v>
      </c>
      <c r="C758" s="15" t="s">
        <v>88</v>
      </c>
      <c r="D758" s="15" t="s">
        <v>14</v>
      </c>
      <c r="E758" s="18" t="s">
        <v>108</v>
      </c>
      <c r="F758" s="15"/>
      <c r="G758" s="36" t="n">
        <f aca="false">G759</f>
        <v>504223</v>
      </c>
    </row>
    <row r="759" customFormat="false" ht="15" hidden="false" customHeight="false" outlineLevel="0" collapsed="false">
      <c r="A759" s="17" t="s">
        <v>468</v>
      </c>
      <c r="B759" s="15" t="s">
        <v>692</v>
      </c>
      <c r="C759" s="15" t="s">
        <v>88</v>
      </c>
      <c r="D759" s="15" t="s">
        <v>14</v>
      </c>
      <c r="E759" s="18" t="s">
        <v>469</v>
      </c>
      <c r="F759" s="15"/>
      <c r="G759" s="36" t="n">
        <f aca="false">G760+G767</f>
        <v>504223</v>
      </c>
    </row>
    <row r="760" customFormat="false" ht="45" hidden="false" customHeight="false" outlineLevel="0" collapsed="false">
      <c r="A760" s="17" t="s">
        <v>470</v>
      </c>
      <c r="B760" s="15" t="s">
        <v>692</v>
      </c>
      <c r="C760" s="15" t="s">
        <v>88</v>
      </c>
      <c r="D760" s="15" t="s">
        <v>14</v>
      </c>
      <c r="E760" s="18" t="s">
        <v>471</v>
      </c>
      <c r="F760" s="15"/>
      <c r="G760" s="36" t="n">
        <f aca="false">G761+G764</f>
        <v>5433</v>
      </c>
    </row>
    <row r="761" customFormat="false" ht="105" hidden="false" customHeight="false" outlineLevel="0" collapsed="false">
      <c r="A761" s="21" t="s">
        <v>472</v>
      </c>
      <c r="B761" s="15" t="s">
        <v>692</v>
      </c>
      <c r="C761" s="15" t="s">
        <v>88</v>
      </c>
      <c r="D761" s="15" t="s">
        <v>14</v>
      </c>
      <c r="E761" s="18" t="s">
        <v>473</v>
      </c>
      <c r="F761" s="22"/>
      <c r="G761" s="36" t="n">
        <f aca="false">G762</f>
        <v>50</v>
      </c>
    </row>
    <row r="762" customFormat="false" ht="45" hidden="false" customHeight="false" outlineLevel="0" collapsed="false">
      <c r="A762" s="19" t="s">
        <v>163</v>
      </c>
      <c r="B762" s="15" t="s">
        <v>692</v>
      </c>
      <c r="C762" s="15" t="s">
        <v>88</v>
      </c>
      <c r="D762" s="15" t="s">
        <v>14</v>
      </c>
      <c r="E762" s="18" t="s">
        <v>473</v>
      </c>
      <c r="F762" s="15" t="s">
        <v>164</v>
      </c>
      <c r="G762" s="36" t="n">
        <f aca="false">G763</f>
        <v>50</v>
      </c>
    </row>
    <row r="763" customFormat="false" ht="15" hidden="false" customHeight="false" outlineLevel="0" collapsed="false">
      <c r="A763" s="19" t="s">
        <v>165</v>
      </c>
      <c r="B763" s="15" t="s">
        <v>692</v>
      </c>
      <c r="C763" s="15" t="s">
        <v>88</v>
      </c>
      <c r="D763" s="15" t="s">
        <v>14</v>
      </c>
      <c r="E763" s="18" t="s">
        <v>473</v>
      </c>
      <c r="F763" s="15" t="s">
        <v>166</v>
      </c>
      <c r="G763" s="36" t="n">
        <v>50</v>
      </c>
    </row>
    <row r="764" customFormat="false" ht="60" hidden="false" customHeight="false" outlineLevel="0" collapsed="false">
      <c r="A764" s="17" t="s">
        <v>474</v>
      </c>
      <c r="B764" s="15" t="s">
        <v>692</v>
      </c>
      <c r="C764" s="15" t="s">
        <v>88</v>
      </c>
      <c r="D764" s="15" t="s">
        <v>14</v>
      </c>
      <c r="E764" s="18" t="s">
        <v>475</v>
      </c>
      <c r="F764" s="15"/>
      <c r="G764" s="36" t="n">
        <f aca="false">G765</f>
        <v>5383</v>
      </c>
    </row>
    <row r="765" customFormat="false" ht="45" hidden="false" customHeight="false" outlineLevel="0" collapsed="false">
      <c r="A765" s="19" t="s">
        <v>163</v>
      </c>
      <c r="B765" s="15" t="s">
        <v>692</v>
      </c>
      <c r="C765" s="15" t="s">
        <v>88</v>
      </c>
      <c r="D765" s="15" t="s">
        <v>14</v>
      </c>
      <c r="E765" s="18" t="s">
        <v>475</v>
      </c>
      <c r="F765" s="15" t="s">
        <v>164</v>
      </c>
      <c r="G765" s="36" t="n">
        <f aca="false">G766</f>
        <v>5383</v>
      </c>
    </row>
    <row r="766" customFormat="false" ht="15" hidden="false" customHeight="false" outlineLevel="0" collapsed="false">
      <c r="A766" s="19" t="s">
        <v>165</v>
      </c>
      <c r="B766" s="15" t="s">
        <v>692</v>
      </c>
      <c r="C766" s="15" t="s">
        <v>88</v>
      </c>
      <c r="D766" s="15" t="s">
        <v>14</v>
      </c>
      <c r="E766" s="18" t="s">
        <v>475</v>
      </c>
      <c r="F766" s="15" t="s">
        <v>166</v>
      </c>
      <c r="G766" s="36" t="n">
        <v>5383</v>
      </c>
    </row>
    <row r="767" customFormat="false" ht="60" hidden="false" customHeight="false" outlineLevel="0" collapsed="false">
      <c r="A767" s="17" t="s">
        <v>476</v>
      </c>
      <c r="B767" s="15" t="s">
        <v>692</v>
      </c>
      <c r="C767" s="15" t="s">
        <v>88</v>
      </c>
      <c r="D767" s="15" t="s">
        <v>14</v>
      </c>
      <c r="E767" s="18" t="s">
        <v>477</v>
      </c>
      <c r="F767" s="15"/>
      <c r="G767" s="36" t="n">
        <f aca="false">G768+G771+G774</f>
        <v>498790</v>
      </c>
    </row>
    <row r="768" customFormat="false" ht="45" hidden="false" customHeight="false" outlineLevel="0" collapsed="false">
      <c r="A768" s="39" t="s">
        <v>478</v>
      </c>
      <c r="B768" s="15" t="s">
        <v>692</v>
      </c>
      <c r="C768" s="15" t="s">
        <v>88</v>
      </c>
      <c r="D768" s="15" t="s">
        <v>14</v>
      </c>
      <c r="E768" s="18" t="s">
        <v>479</v>
      </c>
      <c r="F768" s="15"/>
      <c r="G768" s="36" t="n">
        <f aca="false">G769</f>
        <v>157372</v>
      </c>
    </row>
    <row r="769" customFormat="false" ht="45" hidden="false" customHeight="false" outlineLevel="0" collapsed="false">
      <c r="A769" s="19" t="s">
        <v>163</v>
      </c>
      <c r="B769" s="15" t="s">
        <v>692</v>
      </c>
      <c r="C769" s="15" t="s">
        <v>88</v>
      </c>
      <c r="D769" s="15" t="s">
        <v>14</v>
      </c>
      <c r="E769" s="18" t="s">
        <v>479</v>
      </c>
      <c r="F769" s="15" t="s">
        <v>164</v>
      </c>
      <c r="G769" s="36" t="n">
        <f aca="false">G770</f>
        <v>157372</v>
      </c>
    </row>
    <row r="770" customFormat="false" ht="15" hidden="false" customHeight="false" outlineLevel="0" collapsed="false">
      <c r="A770" s="19" t="s">
        <v>165</v>
      </c>
      <c r="B770" s="15" t="s">
        <v>692</v>
      </c>
      <c r="C770" s="15" t="s">
        <v>88</v>
      </c>
      <c r="D770" s="15" t="s">
        <v>14</v>
      </c>
      <c r="E770" s="18" t="s">
        <v>479</v>
      </c>
      <c r="F770" s="15" t="s">
        <v>166</v>
      </c>
      <c r="G770" s="36" t="n">
        <v>157372</v>
      </c>
    </row>
    <row r="771" customFormat="false" ht="150" hidden="false" customHeight="false" outlineLevel="0" collapsed="false">
      <c r="A771" s="21" t="s">
        <v>480</v>
      </c>
      <c r="B771" s="15" t="s">
        <v>692</v>
      </c>
      <c r="C771" s="15" t="s">
        <v>88</v>
      </c>
      <c r="D771" s="15" t="s">
        <v>14</v>
      </c>
      <c r="E771" s="18" t="s">
        <v>481</v>
      </c>
      <c r="F771" s="15"/>
      <c r="G771" s="36" t="n">
        <f aca="false">G772</f>
        <v>337530</v>
      </c>
    </row>
    <row r="772" customFormat="false" ht="45" hidden="false" customHeight="false" outlineLevel="0" collapsed="false">
      <c r="A772" s="19" t="s">
        <v>163</v>
      </c>
      <c r="B772" s="15" t="s">
        <v>692</v>
      </c>
      <c r="C772" s="15" t="s">
        <v>88</v>
      </c>
      <c r="D772" s="15" t="s">
        <v>14</v>
      </c>
      <c r="E772" s="18" t="s">
        <v>481</v>
      </c>
      <c r="F772" s="15" t="s">
        <v>164</v>
      </c>
      <c r="G772" s="36" t="n">
        <f aca="false">G773</f>
        <v>337530</v>
      </c>
    </row>
    <row r="773" customFormat="false" ht="15" hidden="false" customHeight="false" outlineLevel="0" collapsed="false">
      <c r="A773" s="19" t="s">
        <v>165</v>
      </c>
      <c r="B773" s="15" t="s">
        <v>692</v>
      </c>
      <c r="C773" s="15" t="s">
        <v>88</v>
      </c>
      <c r="D773" s="15" t="s">
        <v>14</v>
      </c>
      <c r="E773" s="18" t="s">
        <v>481</v>
      </c>
      <c r="F773" s="15" t="s">
        <v>166</v>
      </c>
      <c r="G773" s="36" t="n">
        <v>337530</v>
      </c>
    </row>
    <row r="774" customFormat="false" ht="120" hidden="false" customHeight="false" outlineLevel="0" collapsed="false">
      <c r="A774" s="21" t="s">
        <v>482</v>
      </c>
      <c r="B774" s="15" t="s">
        <v>692</v>
      </c>
      <c r="C774" s="15" t="s">
        <v>88</v>
      </c>
      <c r="D774" s="15" t="s">
        <v>14</v>
      </c>
      <c r="E774" s="18" t="s">
        <v>483</v>
      </c>
      <c r="F774" s="22"/>
      <c r="G774" s="36" t="n">
        <f aca="false">G775</f>
        <v>3888</v>
      </c>
    </row>
    <row r="775" customFormat="false" ht="45" hidden="false" customHeight="false" outlineLevel="0" collapsed="false">
      <c r="A775" s="19" t="s">
        <v>163</v>
      </c>
      <c r="B775" s="15" t="s">
        <v>692</v>
      </c>
      <c r="C775" s="15" t="s">
        <v>88</v>
      </c>
      <c r="D775" s="15" t="s">
        <v>14</v>
      </c>
      <c r="E775" s="18" t="s">
        <v>483</v>
      </c>
      <c r="F775" s="15" t="s">
        <v>164</v>
      </c>
      <c r="G775" s="36" t="n">
        <f aca="false">G776</f>
        <v>3888</v>
      </c>
    </row>
    <row r="776" customFormat="false" ht="45" hidden="false" customHeight="false" outlineLevel="0" collapsed="false">
      <c r="A776" s="19" t="s">
        <v>484</v>
      </c>
      <c r="B776" s="15" t="s">
        <v>692</v>
      </c>
      <c r="C776" s="15" t="s">
        <v>88</v>
      </c>
      <c r="D776" s="15" t="s">
        <v>14</v>
      </c>
      <c r="E776" s="18" t="s">
        <v>483</v>
      </c>
      <c r="F776" s="15" t="s">
        <v>485</v>
      </c>
      <c r="G776" s="36" t="n">
        <v>3888</v>
      </c>
    </row>
    <row r="777" customFormat="false" ht="45" hidden="false" customHeight="false" outlineLevel="0" collapsed="false">
      <c r="A777" s="17" t="s">
        <v>115</v>
      </c>
      <c r="B777" s="15" t="s">
        <v>692</v>
      </c>
      <c r="C777" s="15" t="s">
        <v>88</v>
      </c>
      <c r="D777" s="15" t="s">
        <v>14</v>
      </c>
      <c r="E777" s="18" t="s">
        <v>116</v>
      </c>
      <c r="F777" s="15"/>
      <c r="G777" s="16" t="n">
        <f aca="false">G783+G788+G778</f>
        <v>15924.7</v>
      </c>
    </row>
    <row r="778" customFormat="false" ht="30" hidden="false" customHeight="false" outlineLevel="0" collapsed="false">
      <c r="A778" s="17" t="s">
        <v>117</v>
      </c>
      <c r="B778" s="15" t="s">
        <v>692</v>
      </c>
      <c r="C778" s="15" t="s">
        <v>88</v>
      </c>
      <c r="D778" s="15" t="s">
        <v>14</v>
      </c>
      <c r="E778" s="18" t="s">
        <v>118</v>
      </c>
      <c r="F778" s="15"/>
      <c r="G778" s="16" t="n">
        <f aca="false">G779</f>
        <v>15462.7</v>
      </c>
    </row>
    <row r="779" customFormat="false" ht="60" hidden="false" customHeight="false" outlineLevel="0" collapsed="false">
      <c r="A779" s="21" t="s">
        <v>119</v>
      </c>
      <c r="B779" s="15" t="s">
        <v>692</v>
      </c>
      <c r="C779" s="15" t="s">
        <v>88</v>
      </c>
      <c r="D779" s="15" t="s">
        <v>14</v>
      </c>
      <c r="E779" s="18" t="s">
        <v>120</v>
      </c>
      <c r="F779" s="15"/>
      <c r="G779" s="16" t="n">
        <f aca="false">G780</f>
        <v>15462.7</v>
      </c>
    </row>
    <row r="780" customFormat="false" ht="15" hidden="false" customHeight="false" outlineLevel="0" collapsed="false">
      <c r="A780" s="19" t="s">
        <v>121</v>
      </c>
      <c r="B780" s="15" t="s">
        <v>692</v>
      </c>
      <c r="C780" s="15" t="s">
        <v>88</v>
      </c>
      <c r="D780" s="15" t="s">
        <v>14</v>
      </c>
      <c r="E780" s="18" t="s">
        <v>122</v>
      </c>
      <c r="F780" s="15"/>
      <c r="G780" s="16" t="n">
        <f aca="false">G781</f>
        <v>15462.7</v>
      </c>
    </row>
    <row r="781" customFormat="false" ht="45" hidden="false" customHeight="false" outlineLevel="0" collapsed="false">
      <c r="A781" s="19" t="s">
        <v>163</v>
      </c>
      <c r="B781" s="15" t="s">
        <v>692</v>
      </c>
      <c r="C781" s="15" t="s">
        <v>88</v>
      </c>
      <c r="D781" s="15" t="s">
        <v>14</v>
      </c>
      <c r="E781" s="18" t="s">
        <v>122</v>
      </c>
      <c r="F781" s="15" t="s">
        <v>164</v>
      </c>
      <c r="G781" s="16" t="n">
        <f aca="false">G782</f>
        <v>15462.7</v>
      </c>
    </row>
    <row r="782" customFormat="false" ht="15" hidden="false" customHeight="false" outlineLevel="0" collapsed="false">
      <c r="A782" s="19" t="s">
        <v>165</v>
      </c>
      <c r="B782" s="15" t="s">
        <v>692</v>
      </c>
      <c r="C782" s="15" t="s">
        <v>88</v>
      </c>
      <c r="D782" s="15" t="s">
        <v>14</v>
      </c>
      <c r="E782" s="18" t="s">
        <v>122</v>
      </c>
      <c r="F782" s="15" t="s">
        <v>166</v>
      </c>
      <c r="G782" s="16" t="n">
        <v>15462.7</v>
      </c>
    </row>
    <row r="783" customFormat="false" ht="30" hidden="false" customHeight="false" outlineLevel="0" collapsed="false">
      <c r="A783" s="17" t="s">
        <v>238</v>
      </c>
      <c r="B783" s="15" t="s">
        <v>692</v>
      </c>
      <c r="C783" s="15" t="s">
        <v>88</v>
      </c>
      <c r="D783" s="15" t="s">
        <v>14</v>
      </c>
      <c r="E783" s="18" t="s">
        <v>239</v>
      </c>
      <c r="F783" s="15"/>
      <c r="G783" s="16" t="n">
        <f aca="false">G784</f>
        <v>395</v>
      </c>
    </row>
    <row r="784" customFormat="false" ht="30" hidden="false" customHeight="false" outlineLevel="0" collapsed="false">
      <c r="A784" s="21" t="s">
        <v>240</v>
      </c>
      <c r="B784" s="15" t="s">
        <v>692</v>
      </c>
      <c r="C784" s="15" t="s">
        <v>88</v>
      </c>
      <c r="D784" s="15" t="s">
        <v>14</v>
      </c>
      <c r="E784" s="18" t="s">
        <v>241</v>
      </c>
      <c r="F784" s="15"/>
      <c r="G784" s="16" t="n">
        <f aca="false">G785</f>
        <v>395</v>
      </c>
    </row>
    <row r="785" customFormat="false" ht="30" hidden="false" customHeight="false" outlineLevel="0" collapsed="false">
      <c r="A785" s="25" t="s">
        <v>242</v>
      </c>
      <c r="B785" s="15" t="s">
        <v>692</v>
      </c>
      <c r="C785" s="15" t="s">
        <v>88</v>
      </c>
      <c r="D785" s="15" t="s">
        <v>14</v>
      </c>
      <c r="E785" s="18" t="s">
        <v>243</v>
      </c>
      <c r="F785" s="15"/>
      <c r="G785" s="16" t="n">
        <f aca="false">G786</f>
        <v>395</v>
      </c>
    </row>
    <row r="786" customFormat="false" ht="45" hidden="false" customHeight="false" outlineLevel="0" collapsed="false">
      <c r="A786" s="19" t="s">
        <v>163</v>
      </c>
      <c r="B786" s="15" t="s">
        <v>692</v>
      </c>
      <c r="C786" s="15" t="s">
        <v>88</v>
      </c>
      <c r="D786" s="15" t="s">
        <v>14</v>
      </c>
      <c r="E786" s="18" t="s">
        <v>243</v>
      </c>
      <c r="F786" s="15" t="s">
        <v>164</v>
      </c>
      <c r="G786" s="16" t="n">
        <f aca="false">G787</f>
        <v>395</v>
      </c>
    </row>
    <row r="787" customFormat="false" ht="15" hidden="false" customHeight="false" outlineLevel="0" collapsed="false">
      <c r="A787" s="19" t="s">
        <v>165</v>
      </c>
      <c r="B787" s="15" t="s">
        <v>692</v>
      </c>
      <c r="C787" s="15" t="s">
        <v>88</v>
      </c>
      <c r="D787" s="15" t="s">
        <v>14</v>
      </c>
      <c r="E787" s="18" t="s">
        <v>243</v>
      </c>
      <c r="F787" s="15" t="s">
        <v>166</v>
      </c>
      <c r="G787" s="16" t="n">
        <v>395</v>
      </c>
    </row>
    <row r="788" customFormat="false" ht="30" hidden="false" customHeight="false" outlineLevel="0" collapsed="false">
      <c r="A788" s="17" t="s">
        <v>195</v>
      </c>
      <c r="B788" s="15" t="s">
        <v>692</v>
      </c>
      <c r="C788" s="15" t="s">
        <v>88</v>
      </c>
      <c r="D788" s="15" t="s">
        <v>14</v>
      </c>
      <c r="E788" s="18" t="s">
        <v>196</v>
      </c>
      <c r="F788" s="15"/>
      <c r="G788" s="16" t="n">
        <f aca="false">G789</f>
        <v>67</v>
      </c>
    </row>
    <row r="789" customFormat="false" ht="75" hidden="false" customHeight="false" outlineLevel="0" collapsed="false">
      <c r="A789" s="21" t="s">
        <v>197</v>
      </c>
      <c r="B789" s="15" t="s">
        <v>692</v>
      </c>
      <c r="C789" s="15" t="s">
        <v>88</v>
      </c>
      <c r="D789" s="15" t="s">
        <v>14</v>
      </c>
      <c r="E789" s="18" t="s">
        <v>198</v>
      </c>
      <c r="F789" s="15"/>
      <c r="G789" s="16" t="n">
        <f aca="false">G790</f>
        <v>67</v>
      </c>
    </row>
    <row r="790" customFormat="false" ht="45" hidden="false" customHeight="false" outlineLevel="0" collapsed="false">
      <c r="A790" s="21" t="s">
        <v>199</v>
      </c>
      <c r="B790" s="15" t="s">
        <v>692</v>
      </c>
      <c r="C790" s="15" t="s">
        <v>88</v>
      </c>
      <c r="D790" s="15" t="s">
        <v>14</v>
      </c>
      <c r="E790" s="18" t="s">
        <v>200</v>
      </c>
      <c r="F790" s="15"/>
      <c r="G790" s="16" t="n">
        <f aca="false">G791</f>
        <v>67</v>
      </c>
    </row>
    <row r="791" customFormat="false" ht="45" hidden="false" customHeight="false" outlineLevel="0" collapsed="false">
      <c r="A791" s="19" t="s">
        <v>163</v>
      </c>
      <c r="B791" s="15" t="s">
        <v>692</v>
      </c>
      <c r="C791" s="15" t="s">
        <v>88</v>
      </c>
      <c r="D791" s="15" t="s">
        <v>14</v>
      </c>
      <c r="E791" s="18" t="s">
        <v>200</v>
      </c>
      <c r="F791" s="15" t="s">
        <v>164</v>
      </c>
      <c r="G791" s="16" t="n">
        <f aca="false">G792</f>
        <v>67</v>
      </c>
    </row>
    <row r="792" customFormat="false" ht="15" hidden="false" customHeight="false" outlineLevel="0" collapsed="false">
      <c r="A792" s="19" t="s">
        <v>165</v>
      </c>
      <c r="B792" s="15" t="s">
        <v>692</v>
      </c>
      <c r="C792" s="15" t="s">
        <v>88</v>
      </c>
      <c r="D792" s="15" t="s">
        <v>14</v>
      </c>
      <c r="E792" s="18" t="s">
        <v>200</v>
      </c>
      <c r="F792" s="15" t="s">
        <v>166</v>
      </c>
      <c r="G792" s="16" t="n">
        <v>67</v>
      </c>
    </row>
    <row r="793" customFormat="false" ht="30" hidden="false" customHeight="false" outlineLevel="0" collapsed="false">
      <c r="A793" s="17" t="s">
        <v>155</v>
      </c>
      <c r="B793" s="15" t="s">
        <v>692</v>
      </c>
      <c r="C793" s="15" t="s">
        <v>88</v>
      </c>
      <c r="D793" s="15" t="s">
        <v>14</v>
      </c>
      <c r="E793" s="18" t="s">
        <v>156</v>
      </c>
      <c r="F793" s="15"/>
      <c r="G793" s="16" t="n">
        <f aca="false">G794</f>
        <v>194.2</v>
      </c>
    </row>
    <row r="794" customFormat="false" ht="60" hidden="false" customHeight="false" outlineLevel="0" collapsed="false">
      <c r="A794" s="17" t="s">
        <v>296</v>
      </c>
      <c r="B794" s="15" t="s">
        <v>692</v>
      </c>
      <c r="C794" s="15" t="s">
        <v>88</v>
      </c>
      <c r="D794" s="15" t="s">
        <v>14</v>
      </c>
      <c r="E794" s="18" t="s">
        <v>297</v>
      </c>
      <c r="F794" s="15"/>
      <c r="G794" s="16" t="n">
        <f aca="false">G795</f>
        <v>194.2</v>
      </c>
    </row>
    <row r="795" customFormat="false" ht="30" hidden="false" customHeight="false" outlineLevel="0" collapsed="false">
      <c r="A795" s="17" t="s">
        <v>486</v>
      </c>
      <c r="B795" s="15" t="s">
        <v>692</v>
      </c>
      <c r="C795" s="15" t="s">
        <v>88</v>
      </c>
      <c r="D795" s="15" t="s">
        <v>14</v>
      </c>
      <c r="E795" s="18" t="s">
        <v>487</v>
      </c>
      <c r="F795" s="22"/>
      <c r="G795" s="16" t="n">
        <f aca="false">G796+G799</f>
        <v>194.2</v>
      </c>
    </row>
    <row r="796" customFormat="false" ht="90" hidden="false" customHeight="false" outlineLevel="0" collapsed="false">
      <c r="A796" s="20" t="s">
        <v>488</v>
      </c>
      <c r="B796" s="15" t="s">
        <v>692</v>
      </c>
      <c r="C796" s="15" t="s">
        <v>88</v>
      </c>
      <c r="D796" s="15" t="s">
        <v>14</v>
      </c>
      <c r="E796" s="18" t="s">
        <v>489</v>
      </c>
      <c r="F796" s="22"/>
      <c r="G796" s="16" t="n">
        <f aca="false">G797</f>
        <v>68.4</v>
      </c>
    </row>
    <row r="797" customFormat="false" ht="45" hidden="false" customHeight="false" outlineLevel="0" collapsed="false">
      <c r="A797" s="19" t="s">
        <v>163</v>
      </c>
      <c r="B797" s="15" t="s">
        <v>692</v>
      </c>
      <c r="C797" s="15" t="s">
        <v>88</v>
      </c>
      <c r="D797" s="15" t="s">
        <v>14</v>
      </c>
      <c r="E797" s="18" t="s">
        <v>489</v>
      </c>
      <c r="F797" s="15" t="n">
        <v>600</v>
      </c>
      <c r="G797" s="16" t="n">
        <f aca="false">G798</f>
        <v>68.4</v>
      </c>
    </row>
    <row r="798" customFormat="false" ht="15" hidden="false" customHeight="false" outlineLevel="0" collapsed="false">
      <c r="A798" s="19" t="s">
        <v>165</v>
      </c>
      <c r="B798" s="15" t="s">
        <v>692</v>
      </c>
      <c r="C798" s="15" t="s">
        <v>88</v>
      </c>
      <c r="D798" s="15" t="s">
        <v>14</v>
      </c>
      <c r="E798" s="18" t="s">
        <v>489</v>
      </c>
      <c r="F798" s="15" t="n">
        <v>610</v>
      </c>
      <c r="G798" s="16" t="n">
        <v>68.4</v>
      </c>
    </row>
    <row r="799" customFormat="false" ht="90" hidden="false" customHeight="false" outlineLevel="0" collapsed="false">
      <c r="A799" s="20" t="s">
        <v>490</v>
      </c>
      <c r="B799" s="15" t="s">
        <v>692</v>
      </c>
      <c r="C799" s="15" t="s">
        <v>88</v>
      </c>
      <c r="D799" s="15" t="s">
        <v>14</v>
      </c>
      <c r="E799" s="18" t="s">
        <v>491</v>
      </c>
      <c r="F799" s="22"/>
      <c r="G799" s="16" t="n">
        <f aca="false">G800</f>
        <v>125.8</v>
      </c>
    </row>
    <row r="800" customFormat="false" ht="45" hidden="false" customHeight="false" outlineLevel="0" collapsed="false">
      <c r="A800" s="19" t="s">
        <v>163</v>
      </c>
      <c r="B800" s="15" t="s">
        <v>692</v>
      </c>
      <c r="C800" s="15" t="s">
        <v>88</v>
      </c>
      <c r="D800" s="15" t="s">
        <v>14</v>
      </c>
      <c r="E800" s="18" t="s">
        <v>491</v>
      </c>
      <c r="F800" s="22" t="n">
        <v>600</v>
      </c>
      <c r="G800" s="16" t="n">
        <f aca="false">G801</f>
        <v>125.8</v>
      </c>
    </row>
    <row r="801" customFormat="false" ht="15" hidden="false" customHeight="false" outlineLevel="0" collapsed="false">
      <c r="A801" s="19" t="s">
        <v>165</v>
      </c>
      <c r="B801" s="15" t="s">
        <v>692</v>
      </c>
      <c r="C801" s="15" t="s">
        <v>88</v>
      </c>
      <c r="D801" s="15" t="s">
        <v>14</v>
      </c>
      <c r="E801" s="18" t="s">
        <v>491</v>
      </c>
      <c r="F801" s="22" t="n">
        <v>610</v>
      </c>
      <c r="G801" s="16" t="n">
        <v>125.8</v>
      </c>
    </row>
    <row r="802" customFormat="false" ht="35.4" hidden="false" customHeight="true" outlineLevel="0" collapsed="false">
      <c r="A802" s="14" t="s">
        <v>498</v>
      </c>
      <c r="B802" s="15" t="s">
        <v>692</v>
      </c>
      <c r="C802" s="15" t="s">
        <v>88</v>
      </c>
      <c r="D802" s="15" t="s">
        <v>16</v>
      </c>
      <c r="E802" s="15"/>
      <c r="F802" s="15"/>
      <c r="G802" s="36" t="n">
        <f aca="false">G803+G831+G837+G858</f>
        <v>555712.8</v>
      </c>
    </row>
    <row r="803" customFormat="false" ht="15" hidden="false" customHeight="false" outlineLevel="0" collapsed="false">
      <c r="A803" s="17" t="s">
        <v>107</v>
      </c>
      <c r="B803" s="15" t="s">
        <v>692</v>
      </c>
      <c r="C803" s="15" t="s">
        <v>88</v>
      </c>
      <c r="D803" s="15" t="s">
        <v>16</v>
      </c>
      <c r="E803" s="18" t="s">
        <v>108</v>
      </c>
      <c r="F803" s="15"/>
      <c r="G803" s="36" t="n">
        <f aca="false">G804+G826</f>
        <v>542219</v>
      </c>
    </row>
    <row r="804" customFormat="false" ht="15" hidden="false" customHeight="false" outlineLevel="0" collapsed="false">
      <c r="A804" s="17" t="s">
        <v>109</v>
      </c>
      <c r="B804" s="15" t="s">
        <v>692</v>
      </c>
      <c r="C804" s="15" t="s">
        <v>88</v>
      </c>
      <c r="D804" s="15" t="s">
        <v>16</v>
      </c>
      <c r="E804" s="18" t="s">
        <v>110</v>
      </c>
      <c r="F804" s="15"/>
      <c r="G804" s="16" t="n">
        <f aca="false">G805+G812+G822</f>
        <v>541869</v>
      </c>
    </row>
    <row r="805" customFormat="false" ht="30" hidden="false" customHeight="false" outlineLevel="0" collapsed="false">
      <c r="A805" s="17" t="s">
        <v>499</v>
      </c>
      <c r="B805" s="15" t="s">
        <v>692</v>
      </c>
      <c r="C805" s="15" t="s">
        <v>88</v>
      </c>
      <c r="D805" s="15" t="s">
        <v>16</v>
      </c>
      <c r="E805" s="18" t="s">
        <v>500</v>
      </c>
      <c r="F805" s="15"/>
      <c r="G805" s="16" t="n">
        <f aca="false">G806+G809</f>
        <v>498175</v>
      </c>
    </row>
    <row r="806" customFormat="false" ht="45" hidden="false" customHeight="false" outlineLevel="0" collapsed="false">
      <c r="A806" s="17" t="s">
        <v>501</v>
      </c>
      <c r="B806" s="15" t="s">
        <v>692</v>
      </c>
      <c r="C806" s="15" t="s">
        <v>88</v>
      </c>
      <c r="D806" s="15" t="s">
        <v>16</v>
      </c>
      <c r="E806" s="18" t="s">
        <v>502</v>
      </c>
      <c r="F806" s="15"/>
      <c r="G806" s="16" t="n">
        <f aca="false">G807</f>
        <v>72940</v>
      </c>
    </row>
    <row r="807" customFormat="false" ht="45" hidden="false" customHeight="false" outlineLevel="0" collapsed="false">
      <c r="A807" s="19" t="s">
        <v>163</v>
      </c>
      <c r="B807" s="15" t="s">
        <v>692</v>
      </c>
      <c r="C807" s="15" t="s">
        <v>88</v>
      </c>
      <c r="D807" s="15" t="s">
        <v>16</v>
      </c>
      <c r="E807" s="18" t="s">
        <v>502</v>
      </c>
      <c r="F807" s="15" t="s">
        <v>164</v>
      </c>
      <c r="G807" s="16" t="n">
        <f aca="false">G808</f>
        <v>72940</v>
      </c>
    </row>
    <row r="808" customFormat="false" ht="15" hidden="false" customHeight="false" outlineLevel="0" collapsed="false">
      <c r="A808" s="19" t="s">
        <v>165</v>
      </c>
      <c r="B808" s="15" t="s">
        <v>692</v>
      </c>
      <c r="C808" s="15" t="s">
        <v>88</v>
      </c>
      <c r="D808" s="15" t="s">
        <v>16</v>
      </c>
      <c r="E808" s="18" t="s">
        <v>502</v>
      </c>
      <c r="F808" s="15" t="s">
        <v>166</v>
      </c>
      <c r="G808" s="16" t="n">
        <f aca="false">73440+47229-50729+3000</f>
        <v>72940</v>
      </c>
    </row>
    <row r="809" customFormat="false" ht="210" hidden="false" customHeight="false" outlineLevel="0" collapsed="false">
      <c r="A809" s="21" t="s">
        <v>503</v>
      </c>
      <c r="B809" s="15" t="s">
        <v>692</v>
      </c>
      <c r="C809" s="15" t="s">
        <v>88</v>
      </c>
      <c r="D809" s="15" t="s">
        <v>16</v>
      </c>
      <c r="E809" s="18" t="s">
        <v>504</v>
      </c>
      <c r="F809" s="15"/>
      <c r="G809" s="16" t="n">
        <f aca="false">G810</f>
        <v>425235</v>
      </c>
    </row>
    <row r="810" customFormat="false" ht="45" hidden="false" customHeight="false" outlineLevel="0" collapsed="false">
      <c r="A810" s="19" t="s">
        <v>163</v>
      </c>
      <c r="B810" s="15" t="s">
        <v>692</v>
      </c>
      <c r="C810" s="15" t="s">
        <v>88</v>
      </c>
      <c r="D810" s="15" t="s">
        <v>16</v>
      </c>
      <c r="E810" s="18" t="s">
        <v>504</v>
      </c>
      <c r="F810" s="15" t="s">
        <v>164</v>
      </c>
      <c r="G810" s="16" t="n">
        <f aca="false">G811</f>
        <v>425235</v>
      </c>
    </row>
    <row r="811" customFormat="false" ht="15" hidden="false" customHeight="false" outlineLevel="0" collapsed="false">
      <c r="A811" s="19" t="s">
        <v>165</v>
      </c>
      <c r="B811" s="15" t="s">
        <v>692</v>
      </c>
      <c r="C811" s="15" t="s">
        <v>88</v>
      </c>
      <c r="D811" s="15" t="s">
        <v>16</v>
      </c>
      <c r="E811" s="18" t="s">
        <v>504</v>
      </c>
      <c r="F811" s="15" t="s">
        <v>166</v>
      </c>
      <c r="G811" s="16" t="n">
        <v>425235</v>
      </c>
    </row>
    <row r="812" customFormat="false" ht="90" hidden="false" customHeight="false" outlineLevel="0" collapsed="false">
      <c r="A812" s="17" t="s">
        <v>111</v>
      </c>
      <c r="B812" s="15" t="s">
        <v>692</v>
      </c>
      <c r="C812" s="15" t="s">
        <v>88</v>
      </c>
      <c r="D812" s="15" t="s">
        <v>16</v>
      </c>
      <c r="E812" s="18" t="s">
        <v>112</v>
      </c>
      <c r="F812" s="15"/>
      <c r="G812" s="16" t="n">
        <f aca="false">G813+G819+G816</f>
        <v>43034</v>
      </c>
    </row>
    <row r="813" customFormat="false" ht="150" hidden="false" customHeight="false" outlineLevel="0" collapsed="false">
      <c r="A813" s="21" t="s">
        <v>505</v>
      </c>
      <c r="B813" s="15" t="s">
        <v>692</v>
      </c>
      <c r="C813" s="15" t="s">
        <v>88</v>
      </c>
      <c r="D813" s="15" t="s">
        <v>16</v>
      </c>
      <c r="E813" s="18" t="s">
        <v>506</v>
      </c>
      <c r="F813" s="15"/>
      <c r="G813" s="16" t="n">
        <f aca="false">G814</f>
        <v>29915</v>
      </c>
    </row>
    <row r="814" customFormat="false" ht="45" hidden="false" customHeight="false" outlineLevel="0" collapsed="false">
      <c r="A814" s="19" t="s">
        <v>163</v>
      </c>
      <c r="B814" s="15"/>
      <c r="C814" s="15" t="s">
        <v>88</v>
      </c>
      <c r="D814" s="15" t="s">
        <v>16</v>
      </c>
      <c r="E814" s="18" t="s">
        <v>506</v>
      </c>
      <c r="F814" s="15" t="s">
        <v>164</v>
      </c>
      <c r="G814" s="16" t="n">
        <f aca="false">G815</f>
        <v>29915</v>
      </c>
    </row>
    <row r="815" customFormat="false" ht="15" hidden="false" customHeight="false" outlineLevel="0" collapsed="false">
      <c r="A815" s="19" t="s">
        <v>165</v>
      </c>
      <c r="B815" s="15"/>
      <c r="C815" s="15" t="s">
        <v>88</v>
      </c>
      <c r="D815" s="15" t="s">
        <v>16</v>
      </c>
      <c r="E815" s="18" t="s">
        <v>506</v>
      </c>
      <c r="F815" s="15" t="s">
        <v>166</v>
      </c>
      <c r="G815" s="16" t="n">
        <v>29915</v>
      </c>
    </row>
    <row r="816" customFormat="false" ht="90" hidden="false" customHeight="false" outlineLevel="0" collapsed="false">
      <c r="A816" s="21" t="s">
        <v>507</v>
      </c>
      <c r="B816" s="15" t="s">
        <v>692</v>
      </c>
      <c r="C816" s="15" t="s">
        <v>88</v>
      </c>
      <c r="D816" s="15" t="s">
        <v>16</v>
      </c>
      <c r="E816" s="18" t="s">
        <v>508</v>
      </c>
      <c r="F816" s="15"/>
      <c r="G816" s="16" t="n">
        <f aca="false">G817</f>
        <v>19</v>
      </c>
    </row>
    <row r="817" customFormat="false" ht="45" hidden="false" customHeight="false" outlineLevel="0" collapsed="false">
      <c r="A817" s="19" t="s">
        <v>163</v>
      </c>
      <c r="B817" s="15" t="s">
        <v>692</v>
      </c>
      <c r="C817" s="15" t="s">
        <v>88</v>
      </c>
      <c r="D817" s="15" t="s">
        <v>16</v>
      </c>
      <c r="E817" s="18" t="s">
        <v>508</v>
      </c>
      <c r="F817" s="15" t="s">
        <v>164</v>
      </c>
      <c r="G817" s="16" t="n">
        <f aca="false">G818</f>
        <v>19</v>
      </c>
    </row>
    <row r="818" customFormat="false" ht="15" hidden="false" customHeight="false" outlineLevel="0" collapsed="false">
      <c r="A818" s="19" t="s">
        <v>165</v>
      </c>
      <c r="B818" s="15" t="s">
        <v>692</v>
      </c>
      <c r="C818" s="15" t="s">
        <v>88</v>
      </c>
      <c r="D818" s="15" t="s">
        <v>16</v>
      </c>
      <c r="E818" s="18" t="s">
        <v>508</v>
      </c>
      <c r="F818" s="15" t="s">
        <v>166</v>
      </c>
      <c r="G818" s="16" t="n">
        <v>19</v>
      </c>
    </row>
    <row r="819" customFormat="false" ht="165" hidden="false" customHeight="false" outlineLevel="0" collapsed="false">
      <c r="A819" s="21" t="s">
        <v>509</v>
      </c>
      <c r="B819" s="15" t="s">
        <v>692</v>
      </c>
      <c r="C819" s="15" t="s">
        <v>88</v>
      </c>
      <c r="D819" s="15" t="s">
        <v>16</v>
      </c>
      <c r="E819" s="18" t="s">
        <v>510</v>
      </c>
      <c r="F819" s="15"/>
      <c r="G819" s="16" t="n">
        <f aca="false">G820</f>
        <v>13100</v>
      </c>
    </row>
    <row r="820" customFormat="false" ht="45" hidden="false" customHeight="false" outlineLevel="0" collapsed="false">
      <c r="A820" s="19" t="s">
        <v>163</v>
      </c>
      <c r="B820" s="15" t="s">
        <v>692</v>
      </c>
      <c r="C820" s="15" t="s">
        <v>88</v>
      </c>
      <c r="D820" s="15" t="s">
        <v>16</v>
      </c>
      <c r="E820" s="18" t="s">
        <v>510</v>
      </c>
      <c r="F820" s="15" t="s">
        <v>164</v>
      </c>
      <c r="G820" s="16" t="n">
        <f aca="false">G821</f>
        <v>13100</v>
      </c>
    </row>
    <row r="821" customFormat="false" ht="15" hidden="false" customHeight="false" outlineLevel="0" collapsed="false">
      <c r="A821" s="19" t="s">
        <v>165</v>
      </c>
      <c r="B821" s="15" t="s">
        <v>692</v>
      </c>
      <c r="C821" s="15" t="s">
        <v>88</v>
      </c>
      <c r="D821" s="15" t="s">
        <v>16</v>
      </c>
      <c r="E821" s="18" t="s">
        <v>510</v>
      </c>
      <c r="F821" s="15" t="s">
        <v>166</v>
      </c>
      <c r="G821" s="16" t="n">
        <v>13100</v>
      </c>
    </row>
    <row r="822" customFormat="false" ht="90" hidden="false" customHeight="false" outlineLevel="0" collapsed="false">
      <c r="A822" s="17" t="s">
        <v>511</v>
      </c>
      <c r="B822" s="15" t="s">
        <v>692</v>
      </c>
      <c r="C822" s="15" t="s">
        <v>88</v>
      </c>
      <c r="D822" s="15" t="s">
        <v>16</v>
      </c>
      <c r="E822" s="18" t="s">
        <v>512</v>
      </c>
      <c r="F822" s="15"/>
      <c r="G822" s="16" t="n">
        <f aca="false">G823</f>
        <v>660</v>
      </c>
    </row>
    <row r="823" customFormat="false" ht="45" hidden="false" customHeight="false" outlineLevel="0" collapsed="false">
      <c r="A823" s="21" t="s">
        <v>501</v>
      </c>
      <c r="B823" s="15" t="s">
        <v>692</v>
      </c>
      <c r="C823" s="15" t="s">
        <v>88</v>
      </c>
      <c r="D823" s="15" t="s">
        <v>16</v>
      </c>
      <c r="E823" s="18" t="s">
        <v>513</v>
      </c>
      <c r="F823" s="15"/>
      <c r="G823" s="16" t="n">
        <f aca="false">G824</f>
        <v>660</v>
      </c>
    </row>
    <row r="824" customFormat="false" ht="45" hidden="false" customHeight="false" outlineLevel="0" collapsed="false">
      <c r="A824" s="19" t="s">
        <v>163</v>
      </c>
      <c r="B824" s="15" t="s">
        <v>692</v>
      </c>
      <c r="C824" s="15" t="s">
        <v>88</v>
      </c>
      <c r="D824" s="15" t="s">
        <v>16</v>
      </c>
      <c r="E824" s="18" t="s">
        <v>513</v>
      </c>
      <c r="F824" s="15" t="s">
        <v>164</v>
      </c>
      <c r="G824" s="16" t="n">
        <f aca="false">G825</f>
        <v>660</v>
      </c>
    </row>
    <row r="825" customFormat="false" ht="15" hidden="false" customHeight="false" outlineLevel="0" collapsed="false">
      <c r="A825" s="19" t="s">
        <v>165</v>
      </c>
      <c r="B825" s="15" t="s">
        <v>692</v>
      </c>
      <c r="C825" s="15" t="s">
        <v>88</v>
      </c>
      <c r="D825" s="15" t="s">
        <v>16</v>
      </c>
      <c r="E825" s="18" t="s">
        <v>513</v>
      </c>
      <c r="F825" s="15" t="s">
        <v>166</v>
      </c>
      <c r="G825" s="16" t="n">
        <v>660</v>
      </c>
    </row>
    <row r="826" customFormat="false" ht="15" hidden="false" customHeight="false" outlineLevel="0" collapsed="false">
      <c r="A826" s="17" t="s">
        <v>145</v>
      </c>
      <c r="B826" s="15" t="s">
        <v>692</v>
      </c>
      <c r="C826" s="15" t="s">
        <v>88</v>
      </c>
      <c r="D826" s="15" t="s">
        <v>16</v>
      </c>
      <c r="E826" s="18" t="s">
        <v>514</v>
      </c>
      <c r="F826" s="15"/>
      <c r="G826" s="16" t="n">
        <f aca="false">G827</f>
        <v>350</v>
      </c>
    </row>
    <row r="827" customFormat="false" ht="45" hidden="false" customHeight="false" outlineLevel="0" collapsed="false">
      <c r="A827" s="17" t="s">
        <v>21</v>
      </c>
      <c r="B827" s="15" t="s">
        <v>692</v>
      </c>
      <c r="C827" s="15" t="s">
        <v>88</v>
      </c>
      <c r="D827" s="15" t="s">
        <v>16</v>
      </c>
      <c r="E827" s="18" t="s">
        <v>515</v>
      </c>
      <c r="F827" s="15"/>
      <c r="G827" s="16" t="n">
        <f aca="false">G828</f>
        <v>350</v>
      </c>
    </row>
    <row r="828" customFormat="false" ht="15" hidden="false" customHeight="false" outlineLevel="0" collapsed="false">
      <c r="A828" s="19" t="s">
        <v>516</v>
      </c>
      <c r="B828" s="15" t="s">
        <v>692</v>
      </c>
      <c r="C828" s="15" t="s">
        <v>88</v>
      </c>
      <c r="D828" s="15" t="s">
        <v>16</v>
      </c>
      <c r="E828" s="18" t="s">
        <v>517</v>
      </c>
      <c r="F828" s="15"/>
      <c r="G828" s="16" t="n">
        <f aca="false">G829</f>
        <v>350</v>
      </c>
    </row>
    <row r="829" customFormat="false" ht="30" hidden="false" customHeight="false" outlineLevel="0" collapsed="false">
      <c r="A829" s="19" t="s">
        <v>39</v>
      </c>
      <c r="B829" s="15" t="s">
        <v>692</v>
      </c>
      <c r="C829" s="15" t="s">
        <v>88</v>
      </c>
      <c r="D829" s="15" t="s">
        <v>16</v>
      </c>
      <c r="E829" s="18" t="s">
        <v>517</v>
      </c>
      <c r="F829" s="15" t="s">
        <v>40</v>
      </c>
      <c r="G829" s="16" t="n">
        <f aca="false">G830</f>
        <v>350</v>
      </c>
    </row>
    <row r="830" customFormat="false" ht="45" hidden="false" customHeight="false" outlineLevel="0" collapsed="false">
      <c r="A830" s="19" t="s">
        <v>41</v>
      </c>
      <c r="B830" s="15" t="s">
        <v>692</v>
      </c>
      <c r="C830" s="15" t="s">
        <v>88</v>
      </c>
      <c r="D830" s="15" t="s">
        <v>16</v>
      </c>
      <c r="E830" s="18" t="s">
        <v>517</v>
      </c>
      <c r="F830" s="15" t="s">
        <v>42</v>
      </c>
      <c r="G830" s="16" t="n">
        <v>350</v>
      </c>
    </row>
    <row r="831" customFormat="false" ht="30" hidden="false" customHeight="false" outlineLevel="0" collapsed="false">
      <c r="A831" s="17" t="s">
        <v>45</v>
      </c>
      <c r="B831" s="15" t="s">
        <v>692</v>
      </c>
      <c r="C831" s="15" t="s">
        <v>88</v>
      </c>
      <c r="D831" s="15" t="s">
        <v>16</v>
      </c>
      <c r="E831" s="18" t="s">
        <v>46</v>
      </c>
      <c r="F831" s="15"/>
      <c r="G831" s="16" t="n">
        <f aca="false">G832</f>
        <v>640</v>
      </c>
    </row>
    <row r="832" customFormat="false" ht="15" hidden="false" customHeight="false" outlineLevel="0" collapsed="false">
      <c r="A832" s="17" t="s">
        <v>518</v>
      </c>
      <c r="B832" s="15" t="s">
        <v>692</v>
      </c>
      <c r="C832" s="15" t="s">
        <v>88</v>
      </c>
      <c r="D832" s="15" t="s">
        <v>16</v>
      </c>
      <c r="E832" s="18" t="s">
        <v>519</v>
      </c>
      <c r="F832" s="15"/>
      <c r="G832" s="16" t="n">
        <f aca="false">G833</f>
        <v>640</v>
      </c>
    </row>
    <row r="833" customFormat="false" ht="45" hidden="false" customHeight="false" outlineLevel="0" collapsed="false">
      <c r="A833" s="20" t="s">
        <v>520</v>
      </c>
      <c r="B833" s="15" t="s">
        <v>692</v>
      </c>
      <c r="C833" s="15" t="s">
        <v>88</v>
      </c>
      <c r="D833" s="15" t="s">
        <v>16</v>
      </c>
      <c r="E833" s="18" t="s">
        <v>521</v>
      </c>
      <c r="F833" s="15"/>
      <c r="G833" s="16" t="n">
        <f aca="false">G834</f>
        <v>640</v>
      </c>
    </row>
    <row r="834" customFormat="false" ht="135" hidden="false" customHeight="false" outlineLevel="0" collapsed="false">
      <c r="A834" s="20" t="s">
        <v>522</v>
      </c>
      <c r="B834" s="15" t="s">
        <v>692</v>
      </c>
      <c r="C834" s="15" t="s">
        <v>88</v>
      </c>
      <c r="D834" s="15" t="s">
        <v>16</v>
      </c>
      <c r="E834" s="18" t="s">
        <v>523</v>
      </c>
      <c r="F834" s="15"/>
      <c r="G834" s="16" t="n">
        <f aca="false">G835</f>
        <v>640</v>
      </c>
    </row>
    <row r="835" customFormat="false" ht="45" hidden="false" customHeight="false" outlineLevel="0" collapsed="false">
      <c r="A835" s="19" t="s">
        <v>163</v>
      </c>
      <c r="B835" s="15" t="s">
        <v>692</v>
      </c>
      <c r="C835" s="15" t="s">
        <v>88</v>
      </c>
      <c r="D835" s="15" t="s">
        <v>16</v>
      </c>
      <c r="E835" s="18" t="s">
        <v>523</v>
      </c>
      <c r="F835" s="15" t="s">
        <v>164</v>
      </c>
      <c r="G835" s="16" t="n">
        <f aca="false">G836</f>
        <v>640</v>
      </c>
    </row>
    <row r="836" customFormat="false" ht="15" hidden="false" customHeight="false" outlineLevel="0" collapsed="false">
      <c r="A836" s="19" t="s">
        <v>165</v>
      </c>
      <c r="B836" s="15" t="s">
        <v>692</v>
      </c>
      <c r="C836" s="15" t="s">
        <v>88</v>
      </c>
      <c r="D836" s="15" t="s">
        <v>16</v>
      </c>
      <c r="E836" s="18" t="s">
        <v>523</v>
      </c>
      <c r="F836" s="15" t="s">
        <v>166</v>
      </c>
      <c r="G836" s="16" t="n">
        <v>640</v>
      </c>
    </row>
    <row r="837" customFormat="false" ht="45" hidden="false" customHeight="false" outlineLevel="0" collapsed="false">
      <c r="A837" s="17" t="s">
        <v>115</v>
      </c>
      <c r="B837" s="15" t="s">
        <v>692</v>
      </c>
      <c r="C837" s="15" t="s">
        <v>88</v>
      </c>
      <c r="D837" s="15" t="s">
        <v>16</v>
      </c>
      <c r="E837" s="18" t="s">
        <v>116</v>
      </c>
      <c r="F837" s="15"/>
      <c r="G837" s="16" t="n">
        <f aca="false">G843+G848+G853+G838</f>
        <v>11745</v>
      </c>
    </row>
    <row r="838" customFormat="false" ht="30" hidden="false" customHeight="false" outlineLevel="0" collapsed="false">
      <c r="A838" s="17" t="s">
        <v>117</v>
      </c>
      <c r="B838" s="15" t="s">
        <v>692</v>
      </c>
      <c r="C838" s="15" t="s">
        <v>88</v>
      </c>
      <c r="D838" s="15" t="s">
        <v>16</v>
      </c>
      <c r="E838" s="18" t="s">
        <v>118</v>
      </c>
      <c r="F838" s="15"/>
      <c r="G838" s="16" t="n">
        <f aca="false">G839</f>
        <v>11065</v>
      </c>
    </row>
    <row r="839" customFormat="false" ht="60" hidden="false" customHeight="false" outlineLevel="0" collapsed="false">
      <c r="A839" s="21" t="s">
        <v>119</v>
      </c>
      <c r="B839" s="15" t="s">
        <v>692</v>
      </c>
      <c r="C839" s="15" t="s">
        <v>88</v>
      </c>
      <c r="D839" s="15" t="s">
        <v>16</v>
      </c>
      <c r="E839" s="18" t="s">
        <v>120</v>
      </c>
      <c r="F839" s="15"/>
      <c r="G839" s="16" t="n">
        <f aca="false">G840</f>
        <v>11065</v>
      </c>
    </row>
    <row r="840" customFormat="false" ht="15" hidden="false" customHeight="false" outlineLevel="0" collapsed="false">
      <c r="A840" s="19" t="s">
        <v>121</v>
      </c>
      <c r="B840" s="15" t="s">
        <v>692</v>
      </c>
      <c r="C840" s="15" t="s">
        <v>88</v>
      </c>
      <c r="D840" s="15" t="s">
        <v>16</v>
      </c>
      <c r="E840" s="18" t="s">
        <v>122</v>
      </c>
      <c r="F840" s="15"/>
      <c r="G840" s="16" t="n">
        <f aca="false">G841</f>
        <v>11065</v>
      </c>
    </row>
    <row r="841" customFormat="false" ht="45" hidden="false" customHeight="false" outlineLevel="0" collapsed="false">
      <c r="A841" s="19" t="s">
        <v>163</v>
      </c>
      <c r="B841" s="15" t="s">
        <v>692</v>
      </c>
      <c r="C841" s="15" t="s">
        <v>88</v>
      </c>
      <c r="D841" s="15" t="s">
        <v>16</v>
      </c>
      <c r="E841" s="18" t="s">
        <v>122</v>
      </c>
      <c r="F841" s="15" t="s">
        <v>164</v>
      </c>
      <c r="G841" s="16" t="n">
        <f aca="false">G842</f>
        <v>11065</v>
      </c>
    </row>
    <row r="842" customFormat="false" ht="15" hidden="false" customHeight="false" outlineLevel="0" collapsed="false">
      <c r="A842" s="19" t="s">
        <v>165</v>
      </c>
      <c r="B842" s="15" t="s">
        <v>692</v>
      </c>
      <c r="C842" s="15" t="s">
        <v>88</v>
      </c>
      <c r="D842" s="15" t="s">
        <v>16</v>
      </c>
      <c r="E842" s="18" t="s">
        <v>122</v>
      </c>
      <c r="F842" s="15" t="s">
        <v>166</v>
      </c>
      <c r="G842" s="16" t="n">
        <v>11065</v>
      </c>
    </row>
    <row r="843" customFormat="false" ht="45" hidden="false" customHeight="false" outlineLevel="0" collapsed="false">
      <c r="A843" s="17" t="s">
        <v>181</v>
      </c>
      <c r="B843" s="15" t="s">
        <v>692</v>
      </c>
      <c r="C843" s="15" t="s">
        <v>88</v>
      </c>
      <c r="D843" s="15" t="s">
        <v>16</v>
      </c>
      <c r="E843" s="18" t="s">
        <v>182</v>
      </c>
      <c r="F843" s="15"/>
      <c r="G843" s="16" t="n">
        <f aca="false">G844</f>
        <v>50</v>
      </c>
    </row>
    <row r="844" customFormat="false" ht="60" hidden="false" customHeight="false" outlineLevel="0" collapsed="false">
      <c r="A844" s="21" t="s">
        <v>183</v>
      </c>
      <c r="B844" s="15" t="s">
        <v>692</v>
      </c>
      <c r="C844" s="15" t="s">
        <v>88</v>
      </c>
      <c r="D844" s="15" t="s">
        <v>16</v>
      </c>
      <c r="E844" s="18" t="s">
        <v>184</v>
      </c>
      <c r="F844" s="15"/>
      <c r="G844" s="16" t="n">
        <f aca="false">G845</f>
        <v>50</v>
      </c>
    </row>
    <row r="845" customFormat="false" ht="30" hidden="false" customHeight="false" outlineLevel="0" collapsed="false">
      <c r="A845" s="21" t="s">
        <v>524</v>
      </c>
      <c r="B845" s="15" t="s">
        <v>692</v>
      </c>
      <c r="C845" s="15" t="s">
        <v>88</v>
      </c>
      <c r="D845" s="15" t="s">
        <v>16</v>
      </c>
      <c r="E845" s="18" t="s">
        <v>525</v>
      </c>
      <c r="F845" s="22"/>
      <c r="G845" s="16" t="n">
        <f aca="false">G846</f>
        <v>50</v>
      </c>
    </row>
    <row r="846" customFormat="false" ht="45" hidden="false" customHeight="false" outlineLevel="0" collapsed="false">
      <c r="A846" s="19" t="s">
        <v>163</v>
      </c>
      <c r="B846" s="15" t="s">
        <v>692</v>
      </c>
      <c r="C846" s="15" t="s">
        <v>88</v>
      </c>
      <c r="D846" s="15" t="s">
        <v>16</v>
      </c>
      <c r="E846" s="18" t="s">
        <v>525</v>
      </c>
      <c r="F846" s="15" t="n">
        <v>600</v>
      </c>
      <c r="G846" s="16" t="n">
        <f aca="false">G847</f>
        <v>50</v>
      </c>
    </row>
    <row r="847" customFormat="false" ht="15" hidden="false" customHeight="false" outlineLevel="0" collapsed="false">
      <c r="A847" s="19" t="s">
        <v>165</v>
      </c>
      <c r="B847" s="15" t="s">
        <v>692</v>
      </c>
      <c r="C847" s="15" t="s">
        <v>88</v>
      </c>
      <c r="D847" s="15" t="s">
        <v>16</v>
      </c>
      <c r="E847" s="18" t="s">
        <v>525</v>
      </c>
      <c r="F847" s="15" t="n">
        <v>610</v>
      </c>
      <c r="G847" s="16" t="n">
        <v>50</v>
      </c>
    </row>
    <row r="848" customFormat="false" ht="30" hidden="false" customHeight="false" outlineLevel="0" collapsed="false">
      <c r="A848" s="17" t="s">
        <v>238</v>
      </c>
      <c r="B848" s="15" t="s">
        <v>692</v>
      </c>
      <c r="C848" s="15" t="s">
        <v>88</v>
      </c>
      <c r="D848" s="15" t="s">
        <v>16</v>
      </c>
      <c r="E848" s="18" t="s">
        <v>239</v>
      </c>
      <c r="F848" s="15"/>
      <c r="G848" s="16" t="n">
        <f aca="false">G849</f>
        <v>563</v>
      </c>
    </row>
    <row r="849" customFormat="false" ht="30" hidden="false" customHeight="false" outlineLevel="0" collapsed="false">
      <c r="A849" s="21" t="s">
        <v>240</v>
      </c>
      <c r="B849" s="15" t="s">
        <v>692</v>
      </c>
      <c r="C849" s="15" t="s">
        <v>88</v>
      </c>
      <c r="D849" s="15" t="s">
        <v>16</v>
      </c>
      <c r="E849" s="18" t="s">
        <v>241</v>
      </c>
      <c r="F849" s="15"/>
      <c r="G849" s="16" t="n">
        <f aca="false">G850</f>
        <v>563</v>
      </c>
    </row>
    <row r="850" customFormat="false" ht="30" hidden="false" customHeight="false" outlineLevel="0" collapsed="false">
      <c r="A850" s="25" t="s">
        <v>242</v>
      </c>
      <c r="B850" s="15" t="s">
        <v>692</v>
      </c>
      <c r="C850" s="15" t="s">
        <v>88</v>
      </c>
      <c r="D850" s="15" t="s">
        <v>16</v>
      </c>
      <c r="E850" s="18" t="s">
        <v>243</v>
      </c>
      <c r="F850" s="15"/>
      <c r="G850" s="16" t="n">
        <f aca="false">G851</f>
        <v>563</v>
      </c>
    </row>
    <row r="851" customFormat="false" ht="45" hidden="false" customHeight="false" outlineLevel="0" collapsed="false">
      <c r="A851" s="19" t="s">
        <v>163</v>
      </c>
      <c r="B851" s="15" t="s">
        <v>692</v>
      </c>
      <c r="C851" s="15" t="s">
        <v>88</v>
      </c>
      <c r="D851" s="15" t="s">
        <v>16</v>
      </c>
      <c r="E851" s="18" t="s">
        <v>243</v>
      </c>
      <c r="F851" s="15" t="s">
        <v>164</v>
      </c>
      <c r="G851" s="16" t="n">
        <f aca="false">G852</f>
        <v>563</v>
      </c>
    </row>
    <row r="852" customFormat="false" ht="15" hidden="false" customHeight="false" outlineLevel="0" collapsed="false">
      <c r="A852" s="19" t="s">
        <v>165</v>
      </c>
      <c r="B852" s="15" t="s">
        <v>692</v>
      </c>
      <c r="C852" s="15" t="s">
        <v>88</v>
      </c>
      <c r="D852" s="15" t="s">
        <v>16</v>
      </c>
      <c r="E852" s="18" t="s">
        <v>243</v>
      </c>
      <c r="F852" s="15" t="s">
        <v>166</v>
      </c>
      <c r="G852" s="16" t="n">
        <f aca="false">427+136</f>
        <v>563</v>
      </c>
    </row>
    <row r="853" customFormat="false" ht="30" hidden="false" customHeight="false" outlineLevel="0" collapsed="false">
      <c r="A853" s="17" t="s">
        <v>195</v>
      </c>
      <c r="B853" s="15" t="s">
        <v>692</v>
      </c>
      <c r="C853" s="15" t="s">
        <v>88</v>
      </c>
      <c r="D853" s="15" t="s">
        <v>16</v>
      </c>
      <c r="E853" s="18" t="s">
        <v>196</v>
      </c>
      <c r="F853" s="15"/>
      <c r="G853" s="16" t="n">
        <f aca="false">G854</f>
        <v>67</v>
      </c>
    </row>
    <row r="854" customFormat="false" ht="75" hidden="false" customHeight="false" outlineLevel="0" collapsed="false">
      <c r="A854" s="21" t="s">
        <v>197</v>
      </c>
      <c r="B854" s="15" t="s">
        <v>692</v>
      </c>
      <c r="C854" s="15" t="s">
        <v>88</v>
      </c>
      <c r="D854" s="15" t="s">
        <v>16</v>
      </c>
      <c r="E854" s="18" t="s">
        <v>198</v>
      </c>
      <c r="F854" s="15"/>
      <c r="G854" s="16" t="n">
        <f aca="false">G855</f>
        <v>67</v>
      </c>
    </row>
    <row r="855" customFormat="false" ht="45" hidden="false" customHeight="false" outlineLevel="0" collapsed="false">
      <c r="A855" s="21" t="s">
        <v>199</v>
      </c>
      <c r="B855" s="15" t="s">
        <v>692</v>
      </c>
      <c r="C855" s="15" t="s">
        <v>88</v>
      </c>
      <c r="D855" s="15" t="s">
        <v>16</v>
      </c>
      <c r="E855" s="18" t="s">
        <v>200</v>
      </c>
      <c r="F855" s="15"/>
      <c r="G855" s="16" t="n">
        <f aca="false">G856</f>
        <v>67</v>
      </c>
    </row>
    <row r="856" customFormat="false" ht="45" hidden="false" customHeight="false" outlineLevel="0" collapsed="false">
      <c r="A856" s="19" t="s">
        <v>163</v>
      </c>
      <c r="B856" s="15" t="s">
        <v>692</v>
      </c>
      <c r="C856" s="15" t="s">
        <v>88</v>
      </c>
      <c r="D856" s="15" t="s">
        <v>16</v>
      </c>
      <c r="E856" s="18" t="s">
        <v>200</v>
      </c>
      <c r="F856" s="15" t="s">
        <v>164</v>
      </c>
      <c r="G856" s="16" t="n">
        <f aca="false">G857</f>
        <v>67</v>
      </c>
    </row>
    <row r="857" customFormat="false" ht="15" hidden="false" customHeight="false" outlineLevel="0" collapsed="false">
      <c r="A857" s="19" t="s">
        <v>165</v>
      </c>
      <c r="B857" s="15" t="s">
        <v>692</v>
      </c>
      <c r="C857" s="15" t="s">
        <v>88</v>
      </c>
      <c r="D857" s="15" t="s">
        <v>16</v>
      </c>
      <c r="E857" s="18" t="s">
        <v>200</v>
      </c>
      <c r="F857" s="15" t="s">
        <v>166</v>
      </c>
      <c r="G857" s="16" t="n">
        <v>67</v>
      </c>
    </row>
    <row r="858" customFormat="false" ht="30" hidden="false" customHeight="false" outlineLevel="0" collapsed="false">
      <c r="A858" s="17" t="s">
        <v>155</v>
      </c>
      <c r="B858" s="15" t="s">
        <v>692</v>
      </c>
      <c r="C858" s="15" t="s">
        <v>88</v>
      </c>
      <c r="D858" s="15" t="s">
        <v>16</v>
      </c>
      <c r="E858" s="18" t="s">
        <v>156</v>
      </c>
      <c r="F858" s="15"/>
      <c r="G858" s="16" t="n">
        <f aca="false">G859</f>
        <v>1108.8</v>
      </c>
    </row>
    <row r="859" customFormat="false" ht="60" hidden="false" customHeight="false" outlineLevel="0" collapsed="false">
      <c r="A859" s="17" t="s">
        <v>296</v>
      </c>
      <c r="B859" s="15" t="s">
        <v>692</v>
      </c>
      <c r="C859" s="15" t="s">
        <v>88</v>
      </c>
      <c r="D859" s="15" t="s">
        <v>16</v>
      </c>
      <c r="E859" s="18" t="s">
        <v>297</v>
      </c>
      <c r="F859" s="15"/>
      <c r="G859" s="16" t="n">
        <f aca="false">G860</f>
        <v>1108.8</v>
      </c>
    </row>
    <row r="860" customFormat="false" ht="30" hidden="false" customHeight="false" outlineLevel="0" collapsed="false">
      <c r="A860" s="17" t="s">
        <v>486</v>
      </c>
      <c r="B860" s="15" t="s">
        <v>692</v>
      </c>
      <c r="C860" s="15" t="s">
        <v>88</v>
      </c>
      <c r="D860" s="15" t="s">
        <v>16</v>
      </c>
      <c r="E860" s="18" t="s">
        <v>487</v>
      </c>
      <c r="F860" s="22"/>
      <c r="G860" s="16" t="n">
        <f aca="false">G861+G864</f>
        <v>1108.8</v>
      </c>
    </row>
    <row r="861" customFormat="false" ht="90" hidden="false" customHeight="false" outlineLevel="0" collapsed="false">
      <c r="A861" s="20" t="s">
        <v>488</v>
      </c>
      <c r="B861" s="15" t="s">
        <v>692</v>
      </c>
      <c r="C861" s="15" t="s">
        <v>88</v>
      </c>
      <c r="D861" s="15" t="s">
        <v>16</v>
      </c>
      <c r="E861" s="18" t="s">
        <v>489</v>
      </c>
      <c r="F861" s="22"/>
      <c r="G861" s="16" t="n">
        <f aca="false">G862</f>
        <v>347.6</v>
      </c>
    </row>
    <row r="862" customFormat="false" ht="45" hidden="false" customHeight="false" outlineLevel="0" collapsed="false">
      <c r="A862" s="19" t="s">
        <v>163</v>
      </c>
      <c r="B862" s="15" t="s">
        <v>692</v>
      </c>
      <c r="C862" s="15" t="s">
        <v>88</v>
      </c>
      <c r="D862" s="15" t="s">
        <v>16</v>
      </c>
      <c r="E862" s="18" t="s">
        <v>489</v>
      </c>
      <c r="F862" s="15" t="n">
        <v>600</v>
      </c>
      <c r="G862" s="16" t="n">
        <f aca="false">G863</f>
        <v>347.6</v>
      </c>
    </row>
    <row r="863" customFormat="false" ht="15" hidden="false" customHeight="false" outlineLevel="0" collapsed="false">
      <c r="A863" s="19" t="s">
        <v>165</v>
      </c>
      <c r="B863" s="15" t="s">
        <v>692</v>
      </c>
      <c r="C863" s="15" t="s">
        <v>88</v>
      </c>
      <c r="D863" s="15" t="s">
        <v>16</v>
      </c>
      <c r="E863" s="18" t="s">
        <v>489</v>
      </c>
      <c r="F863" s="15" t="n">
        <v>610</v>
      </c>
      <c r="G863" s="16" t="n">
        <v>347.6</v>
      </c>
    </row>
    <row r="864" customFormat="false" ht="90" hidden="false" customHeight="false" outlineLevel="0" collapsed="false">
      <c r="A864" s="20" t="s">
        <v>490</v>
      </c>
      <c r="B864" s="15" t="s">
        <v>692</v>
      </c>
      <c r="C864" s="15" t="s">
        <v>88</v>
      </c>
      <c r="D864" s="15" t="s">
        <v>16</v>
      </c>
      <c r="E864" s="18" t="s">
        <v>491</v>
      </c>
      <c r="F864" s="22"/>
      <c r="G864" s="16" t="n">
        <f aca="false">G865</f>
        <v>761.2</v>
      </c>
    </row>
    <row r="865" customFormat="false" ht="45" hidden="false" customHeight="false" outlineLevel="0" collapsed="false">
      <c r="A865" s="19" t="s">
        <v>163</v>
      </c>
      <c r="B865" s="15" t="s">
        <v>692</v>
      </c>
      <c r="C865" s="15" t="s">
        <v>88</v>
      </c>
      <c r="D865" s="15" t="s">
        <v>16</v>
      </c>
      <c r="E865" s="18" t="s">
        <v>491</v>
      </c>
      <c r="F865" s="22" t="n">
        <v>600</v>
      </c>
      <c r="G865" s="16" t="n">
        <f aca="false">G866</f>
        <v>761.2</v>
      </c>
    </row>
    <row r="866" customFormat="false" ht="15" hidden="false" customHeight="false" outlineLevel="0" collapsed="false">
      <c r="A866" s="19" t="s">
        <v>165</v>
      </c>
      <c r="B866" s="15" t="s">
        <v>692</v>
      </c>
      <c r="C866" s="15" t="s">
        <v>88</v>
      </c>
      <c r="D866" s="15" t="s">
        <v>16</v>
      </c>
      <c r="E866" s="18" t="s">
        <v>491</v>
      </c>
      <c r="F866" s="22" t="n">
        <v>610</v>
      </c>
      <c r="G866" s="16" t="n">
        <v>761.2</v>
      </c>
    </row>
    <row r="867" customFormat="false" ht="44.4" hidden="false" customHeight="true" outlineLevel="0" collapsed="false">
      <c r="A867" s="19" t="s">
        <v>530</v>
      </c>
      <c r="B867" s="15" t="s">
        <v>692</v>
      </c>
      <c r="C867" s="15" t="s">
        <v>88</v>
      </c>
      <c r="D867" s="15" t="s">
        <v>30</v>
      </c>
      <c r="E867" s="15"/>
      <c r="F867" s="15"/>
      <c r="G867" s="16" t="n">
        <f aca="false">G868+G878</f>
        <v>63051.6</v>
      </c>
    </row>
    <row r="868" customFormat="false" ht="15" hidden="false" customHeight="false" outlineLevel="0" collapsed="false">
      <c r="A868" s="17" t="s">
        <v>107</v>
      </c>
      <c r="B868" s="15" t="s">
        <v>692</v>
      </c>
      <c r="C868" s="15" t="s">
        <v>88</v>
      </c>
      <c r="D868" s="15" t="s">
        <v>30</v>
      </c>
      <c r="E868" s="18" t="s">
        <v>108</v>
      </c>
      <c r="F868" s="15"/>
      <c r="G868" s="16" t="n">
        <f aca="false">G869</f>
        <v>58400</v>
      </c>
    </row>
    <row r="869" customFormat="false" ht="45" hidden="false" customHeight="false" outlineLevel="0" collapsed="false">
      <c r="A869" s="17" t="s">
        <v>531</v>
      </c>
      <c r="B869" s="15" t="s">
        <v>692</v>
      </c>
      <c r="C869" s="15" t="s">
        <v>88</v>
      </c>
      <c r="D869" s="15" t="s">
        <v>30</v>
      </c>
      <c r="E869" s="18" t="s">
        <v>532</v>
      </c>
      <c r="F869" s="15"/>
      <c r="G869" s="16" t="n">
        <f aca="false">G870+G874</f>
        <v>58400</v>
      </c>
    </row>
    <row r="870" customFormat="false" ht="45" hidden="false" customHeight="false" outlineLevel="0" collapsed="false">
      <c r="A870" s="17" t="s">
        <v>533</v>
      </c>
      <c r="B870" s="15" t="s">
        <v>692</v>
      </c>
      <c r="C870" s="15" t="s">
        <v>88</v>
      </c>
      <c r="D870" s="15" t="s">
        <v>30</v>
      </c>
      <c r="E870" s="18" t="s">
        <v>534</v>
      </c>
      <c r="F870" s="15"/>
      <c r="G870" s="16" t="n">
        <f aca="false">G871</f>
        <v>58287</v>
      </c>
    </row>
    <row r="871" customFormat="false" ht="45" hidden="false" customHeight="false" outlineLevel="0" collapsed="false">
      <c r="A871" s="17" t="s">
        <v>535</v>
      </c>
      <c r="B871" s="15" t="s">
        <v>692</v>
      </c>
      <c r="C871" s="15" t="s">
        <v>88</v>
      </c>
      <c r="D871" s="15" t="s">
        <v>30</v>
      </c>
      <c r="E871" s="18" t="s">
        <v>536</v>
      </c>
      <c r="F871" s="15"/>
      <c r="G871" s="16" t="n">
        <f aca="false">G872</f>
        <v>58287</v>
      </c>
    </row>
    <row r="872" customFormat="false" ht="45" hidden="false" customHeight="false" outlineLevel="0" collapsed="false">
      <c r="A872" s="19" t="s">
        <v>163</v>
      </c>
      <c r="B872" s="15" t="s">
        <v>692</v>
      </c>
      <c r="C872" s="15" t="s">
        <v>88</v>
      </c>
      <c r="D872" s="15" t="s">
        <v>30</v>
      </c>
      <c r="E872" s="18" t="s">
        <v>536</v>
      </c>
      <c r="F872" s="15" t="s">
        <v>164</v>
      </c>
      <c r="G872" s="16" t="n">
        <f aca="false">G873</f>
        <v>58287</v>
      </c>
    </row>
    <row r="873" customFormat="false" ht="15" hidden="false" customHeight="false" outlineLevel="0" collapsed="false">
      <c r="A873" s="19" t="s">
        <v>165</v>
      </c>
      <c r="B873" s="15" t="s">
        <v>692</v>
      </c>
      <c r="C873" s="15" t="s">
        <v>88</v>
      </c>
      <c r="D873" s="15" t="s">
        <v>30</v>
      </c>
      <c r="E873" s="18" t="s">
        <v>536</v>
      </c>
      <c r="F873" s="15" t="s">
        <v>166</v>
      </c>
      <c r="G873" s="16" t="n">
        <f aca="false">59945+3758-5416</f>
        <v>58287</v>
      </c>
    </row>
    <row r="874" customFormat="false" ht="30" hidden="false" customHeight="false" outlineLevel="0" collapsed="false">
      <c r="A874" s="17" t="s">
        <v>310</v>
      </c>
      <c r="B874" s="15" t="s">
        <v>692</v>
      </c>
      <c r="C874" s="15" t="s">
        <v>88</v>
      </c>
      <c r="D874" s="15" t="s">
        <v>30</v>
      </c>
      <c r="E874" s="18" t="s">
        <v>537</v>
      </c>
      <c r="F874" s="15"/>
      <c r="G874" s="16" t="n">
        <f aca="false">G875</f>
        <v>113</v>
      </c>
    </row>
    <row r="875" customFormat="false" ht="30" hidden="false" customHeight="false" outlineLevel="0" collapsed="false">
      <c r="A875" s="43" t="s">
        <v>538</v>
      </c>
      <c r="B875" s="15" t="s">
        <v>692</v>
      </c>
      <c r="C875" s="15" t="s">
        <v>88</v>
      </c>
      <c r="D875" s="15" t="s">
        <v>30</v>
      </c>
      <c r="E875" s="15" t="s">
        <v>539</v>
      </c>
      <c r="F875" s="22"/>
      <c r="G875" s="16" t="n">
        <f aca="false">G876</f>
        <v>113</v>
      </c>
    </row>
    <row r="876" customFormat="false" ht="45" hidden="false" customHeight="false" outlineLevel="0" collapsed="false">
      <c r="A876" s="19" t="s">
        <v>163</v>
      </c>
      <c r="B876" s="15" t="s">
        <v>692</v>
      </c>
      <c r="C876" s="15" t="s">
        <v>88</v>
      </c>
      <c r="D876" s="15" t="s">
        <v>30</v>
      </c>
      <c r="E876" s="15" t="s">
        <v>539</v>
      </c>
      <c r="F876" s="15" t="n">
        <v>600</v>
      </c>
      <c r="G876" s="16" t="n">
        <f aca="false">G877</f>
        <v>113</v>
      </c>
    </row>
    <row r="877" customFormat="false" ht="15" hidden="false" customHeight="false" outlineLevel="0" collapsed="false">
      <c r="A877" s="19" t="s">
        <v>165</v>
      </c>
      <c r="B877" s="15" t="s">
        <v>692</v>
      </c>
      <c r="C877" s="15" t="s">
        <v>88</v>
      </c>
      <c r="D877" s="15" t="s">
        <v>30</v>
      </c>
      <c r="E877" s="15" t="s">
        <v>539</v>
      </c>
      <c r="F877" s="15" t="n">
        <v>610</v>
      </c>
      <c r="G877" s="16" t="n">
        <v>113</v>
      </c>
    </row>
    <row r="878" customFormat="false" ht="45" hidden="false" customHeight="false" outlineLevel="0" collapsed="false">
      <c r="A878" s="17" t="s">
        <v>115</v>
      </c>
      <c r="B878" s="15" t="s">
        <v>692</v>
      </c>
      <c r="C878" s="15" t="s">
        <v>88</v>
      </c>
      <c r="D878" s="15" t="s">
        <v>30</v>
      </c>
      <c r="E878" s="18" t="s">
        <v>116</v>
      </c>
      <c r="F878" s="15"/>
      <c r="G878" s="16" t="n">
        <f aca="false">G884+G889+G879</f>
        <v>4651.6</v>
      </c>
    </row>
    <row r="879" customFormat="false" ht="30" hidden="false" customHeight="false" outlineLevel="0" collapsed="false">
      <c r="A879" s="17" t="s">
        <v>117</v>
      </c>
      <c r="B879" s="15" t="s">
        <v>692</v>
      </c>
      <c r="C879" s="15" t="s">
        <v>88</v>
      </c>
      <c r="D879" s="15" t="s">
        <v>30</v>
      </c>
      <c r="E879" s="18" t="s">
        <v>118</v>
      </c>
      <c r="F879" s="15"/>
      <c r="G879" s="16" t="n">
        <f aca="false">G880</f>
        <v>4512.6</v>
      </c>
    </row>
    <row r="880" customFormat="false" ht="60" hidden="false" customHeight="false" outlineLevel="0" collapsed="false">
      <c r="A880" s="21" t="s">
        <v>119</v>
      </c>
      <c r="B880" s="15" t="s">
        <v>692</v>
      </c>
      <c r="C880" s="15" t="s">
        <v>88</v>
      </c>
      <c r="D880" s="15" t="s">
        <v>30</v>
      </c>
      <c r="E880" s="18" t="s">
        <v>120</v>
      </c>
      <c r="F880" s="15"/>
      <c r="G880" s="16" t="n">
        <f aca="false">G881</f>
        <v>4512.6</v>
      </c>
    </row>
    <row r="881" customFormat="false" ht="15" hidden="false" customHeight="false" outlineLevel="0" collapsed="false">
      <c r="A881" s="19" t="s">
        <v>121</v>
      </c>
      <c r="B881" s="15" t="s">
        <v>692</v>
      </c>
      <c r="C881" s="15" t="s">
        <v>88</v>
      </c>
      <c r="D881" s="15" t="s">
        <v>30</v>
      </c>
      <c r="E881" s="18" t="s">
        <v>122</v>
      </c>
      <c r="F881" s="15"/>
      <c r="G881" s="16" t="n">
        <f aca="false">G882</f>
        <v>4512.6</v>
      </c>
    </row>
    <row r="882" customFormat="false" ht="45" hidden="false" customHeight="false" outlineLevel="0" collapsed="false">
      <c r="A882" s="19" t="s">
        <v>163</v>
      </c>
      <c r="B882" s="15" t="s">
        <v>692</v>
      </c>
      <c r="C882" s="15" t="s">
        <v>88</v>
      </c>
      <c r="D882" s="15" t="s">
        <v>30</v>
      </c>
      <c r="E882" s="18" t="s">
        <v>122</v>
      </c>
      <c r="F882" s="15" t="s">
        <v>164</v>
      </c>
      <c r="G882" s="16" t="n">
        <f aca="false">G883</f>
        <v>4512.6</v>
      </c>
    </row>
    <row r="883" customFormat="false" ht="15" hidden="false" customHeight="false" outlineLevel="0" collapsed="false">
      <c r="A883" s="19" t="s">
        <v>165</v>
      </c>
      <c r="B883" s="15" t="s">
        <v>692</v>
      </c>
      <c r="C883" s="15" t="s">
        <v>88</v>
      </c>
      <c r="D883" s="15" t="s">
        <v>30</v>
      </c>
      <c r="E883" s="18" t="s">
        <v>122</v>
      </c>
      <c r="F883" s="15" t="s">
        <v>166</v>
      </c>
      <c r="G883" s="16" t="n">
        <v>4512.6</v>
      </c>
    </row>
    <row r="884" customFormat="false" ht="30" hidden="false" customHeight="false" outlineLevel="0" collapsed="false">
      <c r="A884" s="17" t="s">
        <v>238</v>
      </c>
      <c r="B884" s="15" t="s">
        <v>692</v>
      </c>
      <c r="C884" s="15" t="s">
        <v>88</v>
      </c>
      <c r="D884" s="15" t="s">
        <v>30</v>
      </c>
      <c r="E884" s="18" t="s">
        <v>239</v>
      </c>
      <c r="F884" s="15"/>
      <c r="G884" s="16" t="n">
        <f aca="false">G885</f>
        <v>130</v>
      </c>
    </row>
    <row r="885" customFormat="false" ht="30" hidden="false" customHeight="false" outlineLevel="0" collapsed="false">
      <c r="A885" s="21" t="s">
        <v>240</v>
      </c>
      <c r="B885" s="15" t="s">
        <v>692</v>
      </c>
      <c r="C885" s="15" t="s">
        <v>88</v>
      </c>
      <c r="D885" s="15" t="s">
        <v>30</v>
      </c>
      <c r="E885" s="18" t="s">
        <v>241</v>
      </c>
      <c r="F885" s="15"/>
      <c r="G885" s="16" t="n">
        <f aca="false">G886</f>
        <v>130</v>
      </c>
    </row>
    <row r="886" customFormat="false" ht="30" hidden="false" customHeight="false" outlineLevel="0" collapsed="false">
      <c r="A886" s="25" t="s">
        <v>242</v>
      </c>
      <c r="B886" s="15" t="s">
        <v>692</v>
      </c>
      <c r="C886" s="15" t="s">
        <v>88</v>
      </c>
      <c r="D886" s="15" t="s">
        <v>30</v>
      </c>
      <c r="E886" s="18" t="s">
        <v>243</v>
      </c>
      <c r="F886" s="15"/>
      <c r="G886" s="16" t="n">
        <f aca="false">G887</f>
        <v>130</v>
      </c>
    </row>
    <row r="887" customFormat="false" ht="45" hidden="false" customHeight="false" outlineLevel="0" collapsed="false">
      <c r="A887" s="19" t="s">
        <v>163</v>
      </c>
      <c r="B887" s="15" t="s">
        <v>692</v>
      </c>
      <c r="C887" s="15" t="s">
        <v>88</v>
      </c>
      <c r="D887" s="15" t="s">
        <v>30</v>
      </c>
      <c r="E887" s="18" t="s">
        <v>243</v>
      </c>
      <c r="F887" s="15" t="s">
        <v>164</v>
      </c>
      <c r="G887" s="16" t="n">
        <f aca="false">G888</f>
        <v>130</v>
      </c>
    </row>
    <row r="888" customFormat="false" ht="15" hidden="false" customHeight="false" outlineLevel="0" collapsed="false">
      <c r="A888" s="19" t="s">
        <v>165</v>
      </c>
      <c r="B888" s="15" t="s">
        <v>692</v>
      </c>
      <c r="C888" s="15" t="s">
        <v>88</v>
      </c>
      <c r="D888" s="15" t="s">
        <v>30</v>
      </c>
      <c r="E888" s="18" t="s">
        <v>243</v>
      </c>
      <c r="F888" s="15" t="s">
        <v>166</v>
      </c>
      <c r="G888" s="16" t="n">
        <v>130</v>
      </c>
    </row>
    <row r="889" customFormat="false" ht="30" hidden="false" customHeight="false" outlineLevel="0" collapsed="false">
      <c r="A889" s="17" t="s">
        <v>195</v>
      </c>
      <c r="B889" s="15" t="s">
        <v>692</v>
      </c>
      <c r="C889" s="15" t="s">
        <v>88</v>
      </c>
      <c r="D889" s="15" t="s">
        <v>30</v>
      </c>
      <c r="E889" s="18" t="s">
        <v>196</v>
      </c>
      <c r="F889" s="15"/>
      <c r="G889" s="16" t="n">
        <f aca="false">G890</f>
        <v>9</v>
      </c>
    </row>
    <row r="890" customFormat="false" ht="75" hidden="false" customHeight="false" outlineLevel="0" collapsed="false">
      <c r="A890" s="21" t="s">
        <v>197</v>
      </c>
      <c r="B890" s="15" t="s">
        <v>692</v>
      </c>
      <c r="C890" s="15" t="s">
        <v>88</v>
      </c>
      <c r="D890" s="15" t="s">
        <v>30</v>
      </c>
      <c r="E890" s="18" t="s">
        <v>198</v>
      </c>
      <c r="F890" s="15"/>
      <c r="G890" s="16" t="n">
        <f aca="false">G891</f>
        <v>9</v>
      </c>
    </row>
    <row r="891" customFormat="false" ht="45" hidden="false" customHeight="false" outlineLevel="0" collapsed="false">
      <c r="A891" s="21" t="s">
        <v>199</v>
      </c>
      <c r="B891" s="15" t="s">
        <v>692</v>
      </c>
      <c r="C891" s="15" t="s">
        <v>88</v>
      </c>
      <c r="D891" s="15" t="s">
        <v>30</v>
      </c>
      <c r="E891" s="18" t="s">
        <v>200</v>
      </c>
      <c r="F891" s="15"/>
      <c r="G891" s="16" t="n">
        <f aca="false">G892</f>
        <v>9</v>
      </c>
    </row>
    <row r="892" customFormat="false" ht="45" hidden="false" customHeight="false" outlineLevel="0" collapsed="false">
      <c r="A892" s="19" t="s">
        <v>163</v>
      </c>
      <c r="B892" s="15" t="s">
        <v>692</v>
      </c>
      <c r="C892" s="15" t="s">
        <v>88</v>
      </c>
      <c r="D892" s="15" t="s">
        <v>30</v>
      </c>
      <c r="E892" s="18" t="s">
        <v>200</v>
      </c>
      <c r="F892" s="15" t="s">
        <v>164</v>
      </c>
      <c r="G892" s="16" t="n">
        <f aca="false">G893</f>
        <v>9</v>
      </c>
    </row>
    <row r="893" customFormat="false" ht="15" hidden="false" customHeight="false" outlineLevel="0" collapsed="false">
      <c r="A893" s="19" t="s">
        <v>165</v>
      </c>
      <c r="B893" s="15" t="s">
        <v>692</v>
      </c>
      <c r="C893" s="15" t="s">
        <v>88</v>
      </c>
      <c r="D893" s="15" t="s">
        <v>30</v>
      </c>
      <c r="E893" s="18" t="s">
        <v>200</v>
      </c>
      <c r="F893" s="15" t="s">
        <v>166</v>
      </c>
      <c r="G893" s="16" t="n">
        <v>9</v>
      </c>
    </row>
    <row r="894" customFormat="false" ht="15" hidden="false" customHeight="false" outlineLevel="0" collapsed="false">
      <c r="A894" s="14" t="s">
        <v>551</v>
      </c>
      <c r="B894" s="15" t="s">
        <v>692</v>
      </c>
      <c r="C894" s="15" t="s">
        <v>88</v>
      </c>
      <c r="D894" s="15" t="s">
        <v>180</v>
      </c>
      <c r="E894" s="15"/>
      <c r="F894" s="15"/>
      <c r="G894" s="16" t="n">
        <f aca="false">G895+G910</f>
        <v>25426</v>
      </c>
    </row>
    <row r="895" customFormat="false" ht="15" hidden="false" customHeight="false" outlineLevel="0" collapsed="false">
      <c r="A895" s="17" t="s">
        <v>107</v>
      </c>
      <c r="B895" s="15" t="s">
        <v>692</v>
      </c>
      <c r="C895" s="15" t="s">
        <v>88</v>
      </c>
      <c r="D895" s="15" t="s">
        <v>180</v>
      </c>
      <c r="E895" s="18" t="s">
        <v>108</v>
      </c>
      <c r="F895" s="15"/>
      <c r="G895" s="16" t="n">
        <f aca="false">G901+G896</f>
        <v>19180</v>
      </c>
    </row>
    <row r="896" customFormat="false" ht="45" hidden="false" customHeight="false" outlineLevel="0" collapsed="false">
      <c r="A896" s="17" t="s">
        <v>531</v>
      </c>
      <c r="B896" s="15" t="s">
        <v>692</v>
      </c>
      <c r="C896" s="15" t="s">
        <v>88</v>
      </c>
      <c r="D896" s="15" t="s">
        <v>180</v>
      </c>
      <c r="E896" s="18" t="s">
        <v>532</v>
      </c>
      <c r="F896" s="15"/>
      <c r="G896" s="16" t="n">
        <f aca="false">G897</f>
        <v>1320</v>
      </c>
    </row>
    <row r="897" customFormat="false" ht="60" hidden="false" customHeight="false" outlineLevel="0" collapsed="false">
      <c r="A897" s="34" t="s">
        <v>554</v>
      </c>
      <c r="B897" s="15" t="s">
        <v>692</v>
      </c>
      <c r="C897" s="15" t="s">
        <v>88</v>
      </c>
      <c r="D897" s="15" t="s">
        <v>180</v>
      </c>
      <c r="E897" s="35" t="s">
        <v>555</v>
      </c>
      <c r="F897" s="22"/>
      <c r="G897" s="16" t="n">
        <f aca="false">G898</f>
        <v>1320</v>
      </c>
    </row>
    <row r="898" customFormat="false" ht="30" hidden="false" customHeight="false" outlineLevel="0" collapsed="false">
      <c r="A898" s="17" t="s">
        <v>556</v>
      </c>
      <c r="B898" s="15" t="s">
        <v>692</v>
      </c>
      <c r="C898" s="15" t="s">
        <v>88</v>
      </c>
      <c r="D898" s="15" t="s">
        <v>180</v>
      </c>
      <c r="E898" s="18" t="s">
        <v>557</v>
      </c>
      <c r="F898" s="22"/>
      <c r="G898" s="16" t="n">
        <f aca="false">G899</f>
        <v>1320</v>
      </c>
    </row>
    <row r="899" customFormat="false" ht="30" hidden="false" customHeight="false" outlineLevel="0" collapsed="false">
      <c r="A899" s="23" t="s">
        <v>558</v>
      </c>
      <c r="B899" s="15" t="s">
        <v>692</v>
      </c>
      <c r="C899" s="15" t="s">
        <v>88</v>
      </c>
      <c r="D899" s="15" t="s">
        <v>180</v>
      </c>
      <c r="E899" s="18" t="s">
        <v>557</v>
      </c>
      <c r="F899" s="15" t="s">
        <v>559</v>
      </c>
      <c r="G899" s="16" t="n">
        <f aca="false">G900</f>
        <v>1320</v>
      </c>
    </row>
    <row r="900" customFormat="false" ht="15" hidden="false" customHeight="false" outlineLevel="0" collapsed="false">
      <c r="A900" s="26" t="s">
        <v>560</v>
      </c>
      <c r="B900" s="15" t="s">
        <v>692</v>
      </c>
      <c r="C900" s="15" t="s">
        <v>88</v>
      </c>
      <c r="D900" s="15" t="s">
        <v>180</v>
      </c>
      <c r="E900" s="18" t="s">
        <v>557</v>
      </c>
      <c r="F900" s="15" t="s">
        <v>561</v>
      </c>
      <c r="G900" s="16" t="n">
        <v>1320</v>
      </c>
    </row>
    <row r="901" customFormat="false" ht="15" hidden="false" customHeight="false" outlineLevel="0" collapsed="false">
      <c r="A901" s="17" t="s">
        <v>145</v>
      </c>
      <c r="B901" s="15" t="s">
        <v>692</v>
      </c>
      <c r="C901" s="15" t="s">
        <v>88</v>
      </c>
      <c r="D901" s="15" t="s">
        <v>180</v>
      </c>
      <c r="E901" s="18" t="s">
        <v>514</v>
      </c>
      <c r="F901" s="15"/>
      <c r="G901" s="16" t="n">
        <f aca="false">G902</f>
        <v>17860</v>
      </c>
    </row>
    <row r="902" customFormat="false" ht="45" hidden="false" customHeight="false" outlineLevel="0" collapsed="false">
      <c r="A902" s="17" t="s">
        <v>21</v>
      </c>
      <c r="B902" s="15" t="s">
        <v>692</v>
      </c>
      <c r="C902" s="15" t="s">
        <v>88</v>
      </c>
      <c r="D902" s="15" t="s">
        <v>180</v>
      </c>
      <c r="E902" s="18" t="s">
        <v>515</v>
      </c>
      <c r="F902" s="15"/>
      <c r="G902" s="16" t="n">
        <f aca="false">G903</f>
        <v>17860</v>
      </c>
    </row>
    <row r="903" customFormat="false" ht="30" hidden="false" customHeight="false" outlineLevel="0" collapsed="false">
      <c r="A903" s="21" t="s">
        <v>135</v>
      </c>
      <c r="B903" s="15" t="s">
        <v>692</v>
      </c>
      <c r="C903" s="15" t="s">
        <v>88</v>
      </c>
      <c r="D903" s="15" t="s">
        <v>180</v>
      </c>
      <c r="E903" s="18" t="s">
        <v>562</v>
      </c>
      <c r="F903" s="15"/>
      <c r="G903" s="16" t="n">
        <f aca="false">G904+G906+G908</f>
        <v>17860</v>
      </c>
    </row>
    <row r="904" customFormat="false" ht="75" hidden="false" customHeight="false" outlineLevel="0" collapsed="false">
      <c r="A904" s="19" t="s">
        <v>25</v>
      </c>
      <c r="B904" s="15" t="s">
        <v>692</v>
      </c>
      <c r="C904" s="15" t="s">
        <v>88</v>
      </c>
      <c r="D904" s="15" t="s">
        <v>180</v>
      </c>
      <c r="E904" s="18" t="s">
        <v>562</v>
      </c>
      <c r="F904" s="15" t="n">
        <v>100</v>
      </c>
      <c r="G904" s="16" t="n">
        <f aca="false">G905</f>
        <v>12595</v>
      </c>
    </row>
    <row r="905" customFormat="false" ht="30" hidden="false" customHeight="false" outlineLevel="0" collapsed="false">
      <c r="A905" s="19" t="s">
        <v>27</v>
      </c>
      <c r="B905" s="15" t="s">
        <v>692</v>
      </c>
      <c r="C905" s="15" t="s">
        <v>88</v>
      </c>
      <c r="D905" s="15" t="s">
        <v>180</v>
      </c>
      <c r="E905" s="18" t="s">
        <v>562</v>
      </c>
      <c r="F905" s="15" t="s">
        <v>28</v>
      </c>
      <c r="G905" s="16" t="n">
        <f aca="false">12720.6-125.6</f>
        <v>12595</v>
      </c>
    </row>
    <row r="906" customFormat="false" ht="30" hidden="false" customHeight="false" outlineLevel="0" collapsed="false">
      <c r="A906" s="19" t="s">
        <v>39</v>
      </c>
      <c r="B906" s="15" t="s">
        <v>692</v>
      </c>
      <c r="C906" s="15" t="s">
        <v>88</v>
      </c>
      <c r="D906" s="15" t="s">
        <v>180</v>
      </c>
      <c r="E906" s="18" t="s">
        <v>562</v>
      </c>
      <c r="F906" s="15" t="s">
        <v>40</v>
      </c>
      <c r="G906" s="16" t="n">
        <f aca="false">G907</f>
        <v>4963</v>
      </c>
    </row>
    <row r="907" customFormat="false" ht="45" hidden="false" customHeight="false" outlineLevel="0" collapsed="false">
      <c r="A907" s="19" t="s">
        <v>41</v>
      </c>
      <c r="B907" s="15" t="s">
        <v>692</v>
      </c>
      <c r="C907" s="15" t="s">
        <v>88</v>
      </c>
      <c r="D907" s="15" t="s">
        <v>180</v>
      </c>
      <c r="E907" s="18" t="s">
        <v>562</v>
      </c>
      <c r="F907" s="15" t="s">
        <v>42</v>
      </c>
      <c r="G907" s="16" t="n">
        <v>4963</v>
      </c>
    </row>
    <row r="908" customFormat="false" ht="15" hidden="false" customHeight="false" outlineLevel="0" collapsed="false">
      <c r="A908" s="19" t="s">
        <v>63</v>
      </c>
      <c r="B908" s="15" t="s">
        <v>692</v>
      </c>
      <c r="C908" s="15" t="s">
        <v>88</v>
      </c>
      <c r="D908" s="15" t="s">
        <v>180</v>
      </c>
      <c r="E908" s="18" t="s">
        <v>562</v>
      </c>
      <c r="F908" s="15" t="s">
        <v>64</v>
      </c>
      <c r="G908" s="16" t="n">
        <f aca="false">G909</f>
        <v>302</v>
      </c>
    </row>
    <row r="909" customFormat="false" ht="15" hidden="false" customHeight="false" outlineLevel="0" collapsed="false">
      <c r="A909" s="23" t="s">
        <v>65</v>
      </c>
      <c r="B909" s="15" t="s">
        <v>692</v>
      </c>
      <c r="C909" s="15" t="s">
        <v>88</v>
      </c>
      <c r="D909" s="15" t="s">
        <v>180</v>
      </c>
      <c r="E909" s="18" t="s">
        <v>562</v>
      </c>
      <c r="F909" s="15" t="s">
        <v>66</v>
      </c>
      <c r="G909" s="16" t="n">
        <v>302</v>
      </c>
    </row>
    <row r="910" customFormat="false" ht="30" hidden="false" customHeight="false" outlineLevel="0" collapsed="false">
      <c r="A910" s="17" t="s">
        <v>45</v>
      </c>
      <c r="B910" s="15" t="s">
        <v>692</v>
      </c>
      <c r="C910" s="15" t="s">
        <v>88</v>
      </c>
      <c r="D910" s="15" t="s">
        <v>180</v>
      </c>
      <c r="E910" s="18" t="s">
        <v>46</v>
      </c>
      <c r="F910" s="15"/>
      <c r="G910" s="16" t="n">
        <f aca="false">G911</f>
        <v>6246</v>
      </c>
    </row>
    <row r="911" customFormat="false" ht="30" hidden="false" customHeight="false" outlineLevel="0" collapsed="false">
      <c r="A911" s="17" t="s">
        <v>563</v>
      </c>
      <c r="B911" s="15" t="s">
        <v>692</v>
      </c>
      <c r="C911" s="15" t="s">
        <v>88</v>
      </c>
      <c r="D911" s="15" t="s">
        <v>180</v>
      </c>
      <c r="E911" s="18" t="s">
        <v>564</v>
      </c>
      <c r="F911" s="15"/>
      <c r="G911" s="16" t="n">
        <f aca="false">G912</f>
        <v>6246</v>
      </c>
    </row>
    <row r="912" customFormat="false" ht="60" hidden="false" customHeight="false" outlineLevel="0" collapsed="false">
      <c r="A912" s="20" t="s">
        <v>565</v>
      </c>
      <c r="B912" s="15" t="s">
        <v>692</v>
      </c>
      <c r="C912" s="15" t="s">
        <v>88</v>
      </c>
      <c r="D912" s="15" t="s">
        <v>180</v>
      </c>
      <c r="E912" s="18" t="s">
        <v>566</v>
      </c>
      <c r="F912" s="15"/>
      <c r="G912" s="16" t="n">
        <f aca="false">G913</f>
        <v>6246</v>
      </c>
    </row>
    <row r="913" customFormat="false" ht="30" hidden="false" customHeight="false" outlineLevel="0" collapsed="false">
      <c r="A913" s="20" t="s">
        <v>567</v>
      </c>
      <c r="B913" s="15" t="s">
        <v>692</v>
      </c>
      <c r="C913" s="15" t="s">
        <v>88</v>
      </c>
      <c r="D913" s="15" t="s">
        <v>180</v>
      </c>
      <c r="E913" s="18" t="s">
        <v>568</v>
      </c>
      <c r="F913" s="15"/>
      <c r="G913" s="16" t="n">
        <f aca="false">G914</f>
        <v>6246</v>
      </c>
    </row>
    <row r="914" customFormat="false" ht="30" hidden="false" customHeight="false" outlineLevel="0" collapsed="false">
      <c r="A914" s="19" t="s">
        <v>39</v>
      </c>
      <c r="B914" s="15" t="s">
        <v>692</v>
      </c>
      <c r="C914" s="15" t="s">
        <v>88</v>
      </c>
      <c r="D914" s="15" t="s">
        <v>180</v>
      </c>
      <c r="E914" s="18" t="s">
        <v>568</v>
      </c>
      <c r="F914" s="15" t="s">
        <v>40</v>
      </c>
      <c r="G914" s="16" t="n">
        <f aca="false">G915</f>
        <v>6246</v>
      </c>
    </row>
    <row r="915" customFormat="false" ht="45" hidden="false" customHeight="false" outlineLevel="0" collapsed="false">
      <c r="A915" s="19" t="s">
        <v>41</v>
      </c>
      <c r="B915" s="15" t="s">
        <v>692</v>
      </c>
      <c r="C915" s="15" t="s">
        <v>88</v>
      </c>
      <c r="D915" s="15" t="s">
        <v>180</v>
      </c>
      <c r="E915" s="18" t="s">
        <v>568</v>
      </c>
      <c r="F915" s="15" t="s">
        <v>42</v>
      </c>
      <c r="G915" s="16" t="n">
        <f aca="false">3001+3245</f>
        <v>6246</v>
      </c>
    </row>
    <row r="916" customFormat="false" ht="15.6" hidden="false" customHeight="false" outlineLevel="0" collapsed="false">
      <c r="A916" s="14" t="s">
        <v>599</v>
      </c>
      <c r="B916" s="15" t="s">
        <v>692</v>
      </c>
      <c r="C916" s="15" t="s">
        <v>291</v>
      </c>
      <c r="D916" s="12"/>
      <c r="E916" s="12"/>
      <c r="F916" s="12"/>
      <c r="G916" s="16" t="n">
        <f aca="false">G917</f>
        <v>21519</v>
      </c>
    </row>
    <row r="917" customFormat="false" ht="15" hidden="false" customHeight="false" outlineLevel="0" collapsed="false">
      <c r="A917" s="14" t="s">
        <v>636</v>
      </c>
      <c r="B917" s="15" t="s">
        <v>692</v>
      </c>
      <c r="C917" s="15" t="s">
        <v>291</v>
      </c>
      <c r="D917" s="15" t="s">
        <v>44</v>
      </c>
      <c r="E917" s="15"/>
      <c r="F917" s="15"/>
      <c r="G917" s="16" t="n">
        <f aca="false">G918</f>
        <v>21519</v>
      </c>
    </row>
    <row r="918" customFormat="false" ht="15" hidden="false" customHeight="false" outlineLevel="0" collapsed="false">
      <c r="A918" s="17" t="s">
        <v>107</v>
      </c>
      <c r="B918" s="15" t="s">
        <v>692</v>
      </c>
      <c r="C918" s="15" t="s">
        <v>291</v>
      </c>
      <c r="D918" s="15" t="s">
        <v>44</v>
      </c>
      <c r="E918" s="18" t="s">
        <v>108</v>
      </c>
      <c r="F918" s="15"/>
      <c r="G918" s="16" t="n">
        <f aca="false">G919</f>
        <v>21519</v>
      </c>
    </row>
    <row r="919" customFormat="false" ht="15" hidden="false" customHeight="false" outlineLevel="0" collapsed="false">
      <c r="A919" s="17" t="s">
        <v>468</v>
      </c>
      <c r="B919" s="15" t="s">
        <v>692</v>
      </c>
      <c r="C919" s="15" t="s">
        <v>291</v>
      </c>
      <c r="D919" s="15" t="s">
        <v>44</v>
      </c>
      <c r="E919" s="18" t="s">
        <v>469</v>
      </c>
      <c r="F919" s="15"/>
      <c r="G919" s="16" t="n">
        <f aca="false">G920</f>
        <v>21519</v>
      </c>
    </row>
    <row r="920" customFormat="false" ht="60" hidden="false" customHeight="false" outlineLevel="0" collapsed="false">
      <c r="A920" s="17" t="s">
        <v>476</v>
      </c>
      <c r="B920" s="15" t="s">
        <v>692</v>
      </c>
      <c r="C920" s="15" t="s">
        <v>291</v>
      </c>
      <c r="D920" s="15" t="s">
        <v>44</v>
      </c>
      <c r="E920" s="18" t="s">
        <v>477</v>
      </c>
      <c r="F920" s="15"/>
      <c r="G920" s="16" t="n">
        <f aca="false">G921</f>
        <v>21519</v>
      </c>
    </row>
    <row r="921" customFormat="false" ht="75" hidden="false" customHeight="false" outlineLevel="0" collapsed="false">
      <c r="A921" s="21" t="s">
        <v>552</v>
      </c>
      <c r="B921" s="15" t="s">
        <v>692</v>
      </c>
      <c r="C921" s="15" t="s">
        <v>291</v>
      </c>
      <c r="D921" s="15" t="s">
        <v>44</v>
      </c>
      <c r="E921" s="18" t="s">
        <v>553</v>
      </c>
      <c r="F921" s="15"/>
      <c r="G921" s="16" t="n">
        <f aca="false">G922+G924</f>
        <v>21519</v>
      </c>
    </row>
    <row r="922" customFormat="false" ht="30" hidden="false" customHeight="false" outlineLevel="0" collapsed="false">
      <c r="A922" s="19" t="s">
        <v>39</v>
      </c>
      <c r="B922" s="15" t="s">
        <v>692</v>
      </c>
      <c r="C922" s="15" t="s">
        <v>291</v>
      </c>
      <c r="D922" s="15" t="s">
        <v>44</v>
      </c>
      <c r="E922" s="18" t="s">
        <v>553</v>
      </c>
      <c r="F922" s="15" t="s">
        <v>40</v>
      </c>
      <c r="G922" s="16" t="n">
        <f aca="false">G923</f>
        <v>213</v>
      </c>
    </row>
    <row r="923" customFormat="false" ht="45" hidden="false" customHeight="false" outlineLevel="0" collapsed="false">
      <c r="A923" s="19" t="s">
        <v>41</v>
      </c>
      <c r="B923" s="15" t="s">
        <v>692</v>
      </c>
      <c r="C923" s="15" t="s">
        <v>291</v>
      </c>
      <c r="D923" s="15" t="s">
        <v>44</v>
      </c>
      <c r="E923" s="18" t="s">
        <v>553</v>
      </c>
      <c r="F923" s="15" t="s">
        <v>42</v>
      </c>
      <c r="G923" s="16" t="n">
        <v>213</v>
      </c>
    </row>
    <row r="924" customFormat="false" ht="30" hidden="false" customHeight="false" outlineLevel="0" collapsed="false">
      <c r="A924" s="23" t="s">
        <v>558</v>
      </c>
      <c r="B924" s="15" t="s">
        <v>692</v>
      </c>
      <c r="C924" s="15" t="s">
        <v>291</v>
      </c>
      <c r="D924" s="15" t="s">
        <v>44</v>
      </c>
      <c r="E924" s="18" t="s">
        <v>553</v>
      </c>
      <c r="F924" s="15" t="s">
        <v>559</v>
      </c>
      <c r="G924" s="16" t="n">
        <f aca="false">G925</f>
        <v>21306</v>
      </c>
    </row>
    <row r="925" customFormat="false" ht="30" hidden="false" customHeight="false" outlineLevel="0" collapsed="false">
      <c r="A925" s="26" t="s">
        <v>605</v>
      </c>
      <c r="B925" s="15" t="s">
        <v>692</v>
      </c>
      <c r="C925" s="15" t="s">
        <v>291</v>
      </c>
      <c r="D925" s="15" t="s">
        <v>44</v>
      </c>
      <c r="E925" s="18" t="s">
        <v>553</v>
      </c>
      <c r="F925" s="15" t="s">
        <v>606</v>
      </c>
      <c r="G925" s="16" t="n">
        <v>21306</v>
      </c>
    </row>
    <row r="926" customFormat="false" ht="31.2" hidden="false" customHeight="false" outlineLevel="0" collapsed="false">
      <c r="A926" s="11" t="s">
        <v>693</v>
      </c>
      <c r="B926" s="12" t="s">
        <v>694</v>
      </c>
      <c r="C926" s="12"/>
      <c r="D926" s="12"/>
      <c r="E926" s="12"/>
      <c r="F926" s="12"/>
      <c r="G926" s="13" t="n">
        <f aca="false">G927+G939</f>
        <v>26290</v>
      </c>
    </row>
    <row r="927" customFormat="false" ht="15" hidden="false" customHeight="false" outlineLevel="0" collapsed="false">
      <c r="A927" s="14" t="s">
        <v>13</v>
      </c>
      <c r="B927" s="15" t="s">
        <v>694</v>
      </c>
      <c r="C927" s="15" t="s">
        <v>14</v>
      </c>
      <c r="D927" s="15"/>
      <c r="E927" s="15"/>
      <c r="F927" s="15"/>
      <c r="G927" s="16" t="n">
        <f aca="false">G928</f>
        <v>12150</v>
      </c>
    </row>
    <row r="928" customFormat="false" ht="45" hidden="false" customHeight="false" outlineLevel="0" collapsed="false">
      <c r="A928" s="14" t="s">
        <v>79</v>
      </c>
      <c r="B928" s="15" t="s">
        <v>694</v>
      </c>
      <c r="C928" s="15" t="s">
        <v>14</v>
      </c>
      <c r="D928" s="15" t="s">
        <v>80</v>
      </c>
      <c r="E928" s="15"/>
      <c r="F928" s="15"/>
      <c r="G928" s="16" t="n">
        <f aca="false">G929</f>
        <v>12150</v>
      </c>
    </row>
    <row r="929" customFormat="false" ht="30" hidden="false" customHeight="false" outlineLevel="0" collapsed="false">
      <c r="A929" s="17" t="s">
        <v>17</v>
      </c>
      <c r="B929" s="15" t="s">
        <v>694</v>
      </c>
      <c r="C929" s="15" t="s">
        <v>14</v>
      </c>
      <c r="D929" s="15" t="s">
        <v>80</v>
      </c>
      <c r="E929" s="15" t="s">
        <v>18</v>
      </c>
      <c r="F929" s="15"/>
      <c r="G929" s="16" t="n">
        <f aca="false">G930</f>
        <v>12150</v>
      </c>
    </row>
    <row r="930" customFormat="false" ht="15" hidden="false" customHeight="false" outlineLevel="0" collapsed="false">
      <c r="A930" s="17" t="s">
        <v>19</v>
      </c>
      <c r="B930" s="15" t="s">
        <v>694</v>
      </c>
      <c r="C930" s="15" t="s">
        <v>14</v>
      </c>
      <c r="D930" s="15" t="s">
        <v>80</v>
      </c>
      <c r="E930" s="15" t="s">
        <v>20</v>
      </c>
      <c r="F930" s="15"/>
      <c r="G930" s="16" t="n">
        <f aca="false">G931</f>
        <v>12150</v>
      </c>
    </row>
    <row r="931" customFormat="false" ht="45" hidden="false" customHeight="false" outlineLevel="0" collapsed="false">
      <c r="A931" s="17" t="s">
        <v>21</v>
      </c>
      <c r="B931" s="15" t="s">
        <v>694</v>
      </c>
      <c r="C931" s="15" t="s">
        <v>14</v>
      </c>
      <c r="D931" s="15" t="s">
        <v>80</v>
      </c>
      <c r="E931" s="15" t="s">
        <v>22</v>
      </c>
      <c r="F931" s="15"/>
      <c r="G931" s="16" t="n">
        <f aca="false">G932</f>
        <v>12150</v>
      </c>
    </row>
    <row r="932" customFormat="false" ht="15" hidden="false" customHeight="false" outlineLevel="0" collapsed="false">
      <c r="A932" s="20" t="s">
        <v>81</v>
      </c>
      <c r="B932" s="15" t="s">
        <v>694</v>
      </c>
      <c r="C932" s="15" t="s">
        <v>14</v>
      </c>
      <c r="D932" s="15" t="s">
        <v>80</v>
      </c>
      <c r="E932" s="18" t="s">
        <v>82</v>
      </c>
      <c r="F932" s="15"/>
      <c r="G932" s="16" t="n">
        <f aca="false">G933+G935+G937</f>
        <v>12150</v>
      </c>
    </row>
    <row r="933" customFormat="false" ht="75" hidden="false" customHeight="false" outlineLevel="0" collapsed="false">
      <c r="A933" s="19" t="s">
        <v>25</v>
      </c>
      <c r="B933" s="15" t="s">
        <v>694</v>
      </c>
      <c r="C933" s="15" t="s">
        <v>14</v>
      </c>
      <c r="D933" s="15" t="s">
        <v>80</v>
      </c>
      <c r="E933" s="18" t="s">
        <v>82</v>
      </c>
      <c r="F933" s="15" t="s">
        <v>26</v>
      </c>
      <c r="G933" s="16" t="n">
        <f aca="false">G934</f>
        <v>10992</v>
      </c>
    </row>
    <row r="934" customFormat="false" ht="30" hidden="false" customHeight="false" outlineLevel="0" collapsed="false">
      <c r="A934" s="19" t="s">
        <v>27</v>
      </c>
      <c r="B934" s="15" t="s">
        <v>694</v>
      </c>
      <c r="C934" s="15" t="s">
        <v>14</v>
      </c>
      <c r="D934" s="15" t="s">
        <v>80</v>
      </c>
      <c r="E934" s="18" t="s">
        <v>82</v>
      </c>
      <c r="F934" s="15" t="s">
        <v>28</v>
      </c>
      <c r="G934" s="16" t="n">
        <v>10992</v>
      </c>
    </row>
    <row r="935" customFormat="false" ht="30" hidden="false" customHeight="false" outlineLevel="0" collapsed="false">
      <c r="A935" s="19" t="s">
        <v>39</v>
      </c>
      <c r="B935" s="15" t="s">
        <v>694</v>
      </c>
      <c r="C935" s="15" t="s">
        <v>14</v>
      </c>
      <c r="D935" s="15" t="s">
        <v>80</v>
      </c>
      <c r="E935" s="18" t="s">
        <v>82</v>
      </c>
      <c r="F935" s="15" t="s">
        <v>40</v>
      </c>
      <c r="G935" s="16" t="n">
        <f aca="false">G936</f>
        <v>1143</v>
      </c>
    </row>
    <row r="936" customFormat="false" ht="45" hidden="false" customHeight="false" outlineLevel="0" collapsed="false">
      <c r="A936" s="19" t="s">
        <v>41</v>
      </c>
      <c r="B936" s="15" t="s">
        <v>694</v>
      </c>
      <c r="C936" s="15" t="s">
        <v>14</v>
      </c>
      <c r="D936" s="15" t="s">
        <v>80</v>
      </c>
      <c r="E936" s="18" t="s">
        <v>82</v>
      </c>
      <c r="F936" s="15" t="s">
        <v>42</v>
      </c>
      <c r="G936" s="16" t="n">
        <v>1143</v>
      </c>
    </row>
    <row r="937" customFormat="false" ht="15" hidden="false" customHeight="false" outlineLevel="0" collapsed="false">
      <c r="A937" s="19" t="s">
        <v>63</v>
      </c>
      <c r="B937" s="15" t="s">
        <v>694</v>
      </c>
      <c r="C937" s="15" t="s">
        <v>14</v>
      </c>
      <c r="D937" s="15" t="s">
        <v>80</v>
      </c>
      <c r="E937" s="18" t="s">
        <v>82</v>
      </c>
      <c r="F937" s="15" t="s">
        <v>64</v>
      </c>
      <c r="G937" s="16" t="n">
        <f aca="false">G938</f>
        <v>15</v>
      </c>
    </row>
    <row r="938" customFormat="false" ht="15" hidden="false" customHeight="false" outlineLevel="0" collapsed="false">
      <c r="A938" s="23" t="s">
        <v>65</v>
      </c>
      <c r="B938" s="15" t="s">
        <v>694</v>
      </c>
      <c r="C938" s="15" t="s">
        <v>14</v>
      </c>
      <c r="D938" s="15" t="s">
        <v>80</v>
      </c>
      <c r="E938" s="18" t="s">
        <v>82</v>
      </c>
      <c r="F938" s="15" t="s">
        <v>66</v>
      </c>
      <c r="G938" s="16" t="n">
        <v>15</v>
      </c>
    </row>
    <row r="939" customFormat="false" ht="30" hidden="false" customHeight="false" outlineLevel="0" collapsed="false">
      <c r="A939" s="14" t="s">
        <v>668</v>
      </c>
      <c r="B939" s="15" t="s">
        <v>694</v>
      </c>
      <c r="C939" s="15" t="s">
        <v>98</v>
      </c>
      <c r="D939" s="15"/>
      <c r="E939" s="48"/>
      <c r="F939" s="48"/>
      <c r="G939" s="16" t="n">
        <f aca="false">G940</f>
        <v>14140</v>
      </c>
    </row>
    <row r="940" customFormat="false" ht="30" hidden="false" customHeight="false" outlineLevel="0" collapsed="false">
      <c r="A940" s="14" t="s">
        <v>669</v>
      </c>
      <c r="B940" s="15" t="s">
        <v>694</v>
      </c>
      <c r="C940" s="15" t="s">
        <v>98</v>
      </c>
      <c r="D940" s="15" t="s">
        <v>14</v>
      </c>
      <c r="E940" s="48"/>
      <c r="F940" s="48"/>
      <c r="G940" s="16" t="n">
        <f aca="false">G941</f>
        <v>14140</v>
      </c>
    </row>
    <row r="941" customFormat="false" ht="30" hidden="false" customHeight="false" outlineLevel="0" collapsed="false">
      <c r="A941" s="17" t="s">
        <v>17</v>
      </c>
      <c r="B941" s="15" t="s">
        <v>694</v>
      </c>
      <c r="C941" s="15" t="s">
        <v>98</v>
      </c>
      <c r="D941" s="15" t="s">
        <v>14</v>
      </c>
      <c r="E941" s="15" t="s">
        <v>18</v>
      </c>
      <c r="F941" s="48"/>
      <c r="G941" s="16" t="n">
        <f aca="false">G942</f>
        <v>14140</v>
      </c>
    </row>
    <row r="942" customFormat="false" ht="30" hidden="false" customHeight="false" outlineLevel="0" collapsed="false">
      <c r="A942" s="17" t="s">
        <v>670</v>
      </c>
      <c r="B942" s="15" t="s">
        <v>694</v>
      </c>
      <c r="C942" s="15" t="s">
        <v>98</v>
      </c>
      <c r="D942" s="15" t="s">
        <v>14</v>
      </c>
      <c r="E942" s="15" t="s">
        <v>671</v>
      </c>
      <c r="F942" s="15"/>
      <c r="G942" s="16" t="n">
        <f aca="false">G943</f>
        <v>14140</v>
      </c>
    </row>
    <row r="943" customFormat="false" ht="30" hidden="false" customHeight="false" outlineLevel="0" collapsed="false">
      <c r="A943" s="21" t="s">
        <v>672</v>
      </c>
      <c r="B943" s="15" t="s">
        <v>694</v>
      </c>
      <c r="C943" s="15" t="s">
        <v>98</v>
      </c>
      <c r="D943" s="15" t="s">
        <v>14</v>
      </c>
      <c r="E943" s="15" t="s">
        <v>673</v>
      </c>
      <c r="F943" s="15"/>
      <c r="G943" s="16" t="n">
        <f aca="false">G944</f>
        <v>14140</v>
      </c>
    </row>
    <row r="944" customFormat="false" ht="15" hidden="false" customHeight="false" outlineLevel="0" collapsed="false">
      <c r="A944" s="17" t="s">
        <v>674</v>
      </c>
      <c r="B944" s="15" t="s">
        <v>694</v>
      </c>
      <c r="C944" s="15" t="s">
        <v>98</v>
      </c>
      <c r="D944" s="15" t="s">
        <v>14</v>
      </c>
      <c r="E944" s="18" t="s">
        <v>675</v>
      </c>
      <c r="F944" s="15"/>
      <c r="G944" s="16" t="n">
        <f aca="false">G945</f>
        <v>14140</v>
      </c>
    </row>
    <row r="945" customFormat="false" ht="30" hidden="false" customHeight="false" outlineLevel="0" collapsed="false">
      <c r="A945" s="14" t="s">
        <v>676</v>
      </c>
      <c r="B945" s="15" t="s">
        <v>694</v>
      </c>
      <c r="C945" s="15" t="s">
        <v>98</v>
      </c>
      <c r="D945" s="15" t="s">
        <v>14</v>
      </c>
      <c r="E945" s="18" t="s">
        <v>675</v>
      </c>
      <c r="F945" s="15" t="s">
        <v>677</v>
      </c>
      <c r="G945" s="16" t="n">
        <f aca="false">G946</f>
        <v>14140</v>
      </c>
    </row>
    <row r="946" customFormat="false" ht="15" hidden="false" customHeight="false" outlineLevel="0" collapsed="false">
      <c r="A946" s="14" t="s">
        <v>678</v>
      </c>
      <c r="B946" s="15" t="s">
        <v>694</v>
      </c>
      <c r="C946" s="15" t="s">
        <v>98</v>
      </c>
      <c r="D946" s="15" t="s">
        <v>14</v>
      </c>
      <c r="E946" s="18" t="s">
        <v>675</v>
      </c>
      <c r="F946" s="15" t="s">
        <v>679</v>
      </c>
      <c r="G946" s="16" t="n">
        <v>14140</v>
      </c>
    </row>
    <row r="947" customFormat="false" ht="31.2" hidden="false" customHeight="false" outlineLevel="0" collapsed="false">
      <c r="A947" s="11" t="s">
        <v>695</v>
      </c>
      <c r="B947" s="12" t="s">
        <v>696</v>
      </c>
      <c r="C947" s="12"/>
      <c r="D947" s="12"/>
      <c r="E947" s="12"/>
      <c r="F947" s="12"/>
      <c r="G947" s="13" t="n">
        <f aca="false">G948</f>
        <v>5228</v>
      </c>
    </row>
    <row r="948" customFormat="false" ht="15" hidden="false" customHeight="false" outlineLevel="0" collapsed="false">
      <c r="A948" s="23" t="s">
        <v>13</v>
      </c>
      <c r="B948" s="15" t="s">
        <v>696</v>
      </c>
      <c r="C948" s="15" t="s">
        <v>14</v>
      </c>
      <c r="D948" s="15"/>
      <c r="E948" s="15"/>
      <c r="F948" s="15"/>
      <c r="G948" s="16" t="n">
        <f aca="false">G949</f>
        <v>5228</v>
      </c>
    </row>
    <row r="949" customFormat="false" ht="45" hidden="false" customHeight="false" outlineLevel="0" collapsed="false">
      <c r="A949" s="23" t="s">
        <v>79</v>
      </c>
      <c r="B949" s="15" t="s">
        <v>696</v>
      </c>
      <c r="C949" s="15" t="s">
        <v>14</v>
      </c>
      <c r="D949" s="15" t="s">
        <v>80</v>
      </c>
      <c r="E949" s="15"/>
      <c r="F949" s="15"/>
      <c r="G949" s="16" t="n">
        <f aca="false">G950</f>
        <v>5228</v>
      </c>
    </row>
    <row r="950" customFormat="false" ht="45" hidden="false" customHeight="false" outlineLevel="0" collapsed="false">
      <c r="A950" s="17" t="s">
        <v>31</v>
      </c>
      <c r="B950" s="15" t="s">
        <v>696</v>
      </c>
      <c r="C950" s="15" t="s">
        <v>14</v>
      </c>
      <c r="D950" s="15" t="s">
        <v>80</v>
      </c>
      <c r="E950" s="18" t="s">
        <v>32</v>
      </c>
      <c r="F950" s="15"/>
      <c r="G950" s="16" t="n">
        <f aca="false">G951+G954</f>
        <v>5228</v>
      </c>
    </row>
    <row r="951" customFormat="false" ht="15" hidden="false" customHeight="false" outlineLevel="0" collapsed="false">
      <c r="A951" s="20" t="s">
        <v>83</v>
      </c>
      <c r="B951" s="15" t="s">
        <v>696</v>
      </c>
      <c r="C951" s="15" t="s">
        <v>14</v>
      </c>
      <c r="D951" s="15" t="s">
        <v>80</v>
      </c>
      <c r="E951" s="24" t="s">
        <v>84</v>
      </c>
      <c r="F951" s="15"/>
      <c r="G951" s="16" t="n">
        <f aca="false">G952</f>
        <v>1759.9</v>
      </c>
    </row>
    <row r="952" customFormat="false" ht="75" hidden="false" customHeight="false" outlineLevel="0" collapsed="false">
      <c r="A952" s="19" t="s">
        <v>25</v>
      </c>
      <c r="B952" s="15" t="s">
        <v>696</v>
      </c>
      <c r="C952" s="15" t="s">
        <v>14</v>
      </c>
      <c r="D952" s="15" t="s">
        <v>80</v>
      </c>
      <c r="E952" s="24" t="s">
        <v>84</v>
      </c>
      <c r="F952" s="15" t="s">
        <v>26</v>
      </c>
      <c r="G952" s="16" t="n">
        <f aca="false">G953</f>
        <v>1759.9</v>
      </c>
    </row>
    <row r="953" customFormat="false" ht="30" hidden="false" customHeight="false" outlineLevel="0" collapsed="false">
      <c r="A953" s="19" t="s">
        <v>27</v>
      </c>
      <c r="B953" s="15" t="s">
        <v>696</v>
      </c>
      <c r="C953" s="15" t="s">
        <v>14</v>
      </c>
      <c r="D953" s="15" t="s">
        <v>80</v>
      </c>
      <c r="E953" s="24" t="s">
        <v>84</v>
      </c>
      <c r="F953" s="15" t="s">
        <v>28</v>
      </c>
      <c r="G953" s="16" t="n">
        <v>1759.9</v>
      </c>
    </row>
    <row r="954" customFormat="false" ht="30" hidden="false" customHeight="false" outlineLevel="0" collapsed="false">
      <c r="A954" s="20" t="s">
        <v>85</v>
      </c>
      <c r="B954" s="15" t="s">
        <v>696</v>
      </c>
      <c r="C954" s="15" t="s">
        <v>14</v>
      </c>
      <c r="D954" s="15" t="s">
        <v>80</v>
      </c>
      <c r="E954" s="24" t="s">
        <v>86</v>
      </c>
      <c r="F954" s="15"/>
      <c r="G954" s="16" t="n">
        <f aca="false">G955+G957+G959</f>
        <v>3468.1</v>
      </c>
    </row>
    <row r="955" customFormat="false" ht="75" hidden="false" customHeight="false" outlineLevel="0" collapsed="false">
      <c r="A955" s="19" t="s">
        <v>25</v>
      </c>
      <c r="B955" s="15" t="s">
        <v>696</v>
      </c>
      <c r="C955" s="15" t="s">
        <v>14</v>
      </c>
      <c r="D955" s="15" t="s">
        <v>80</v>
      </c>
      <c r="E955" s="24" t="s">
        <v>86</v>
      </c>
      <c r="F955" s="15" t="s">
        <v>26</v>
      </c>
      <c r="G955" s="16" t="n">
        <f aca="false">G956</f>
        <v>3002.7</v>
      </c>
    </row>
    <row r="956" customFormat="false" ht="30" hidden="false" customHeight="false" outlineLevel="0" collapsed="false">
      <c r="A956" s="19" t="s">
        <v>27</v>
      </c>
      <c r="B956" s="15" t="s">
        <v>696</v>
      </c>
      <c r="C956" s="15" t="s">
        <v>14</v>
      </c>
      <c r="D956" s="15" t="s">
        <v>80</v>
      </c>
      <c r="E956" s="24" t="s">
        <v>86</v>
      </c>
      <c r="F956" s="15" t="s">
        <v>28</v>
      </c>
      <c r="G956" s="16" t="n">
        <f aca="false">3034.7-32</f>
        <v>3002.7</v>
      </c>
    </row>
    <row r="957" customFormat="false" ht="30" hidden="false" customHeight="false" outlineLevel="0" collapsed="false">
      <c r="A957" s="19" t="s">
        <v>39</v>
      </c>
      <c r="B957" s="15" t="s">
        <v>696</v>
      </c>
      <c r="C957" s="15" t="s">
        <v>14</v>
      </c>
      <c r="D957" s="15" t="s">
        <v>80</v>
      </c>
      <c r="E957" s="24" t="s">
        <v>86</v>
      </c>
      <c r="F957" s="15" t="s">
        <v>40</v>
      </c>
      <c r="G957" s="16" t="n">
        <f aca="false">G958</f>
        <v>381.4</v>
      </c>
    </row>
    <row r="958" customFormat="false" ht="45" hidden="false" customHeight="false" outlineLevel="0" collapsed="false">
      <c r="A958" s="19" t="s">
        <v>41</v>
      </c>
      <c r="B958" s="15" t="s">
        <v>696</v>
      </c>
      <c r="C958" s="15" t="s">
        <v>14</v>
      </c>
      <c r="D958" s="15" t="s">
        <v>80</v>
      </c>
      <c r="E958" s="24" t="s">
        <v>86</v>
      </c>
      <c r="F958" s="15" t="s">
        <v>42</v>
      </c>
      <c r="G958" s="16" t="n">
        <f aca="false">481.4-100</f>
        <v>381.4</v>
      </c>
    </row>
    <row r="959" customFormat="false" ht="15" hidden="false" customHeight="false" outlineLevel="0" collapsed="false">
      <c r="A959" s="19" t="s">
        <v>63</v>
      </c>
      <c r="B959" s="15" t="s">
        <v>696</v>
      </c>
      <c r="C959" s="15" t="s">
        <v>14</v>
      </c>
      <c r="D959" s="15" t="s">
        <v>80</v>
      </c>
      <c r="E959" s="24" t="s">
        <v>86</v>
      </c>
      <c r="F959" s="15" t="s">
        <v>64</v>
      </c>
      <c r="G959" s="16" t="n">
        <f aca="false">G960</f>
        <v>84</v>
      </c>
    </row>
    <row r="960" customFormat="false" ht="15" hidden="false" customHeight="false" outlineLevel="0" collapsed="false">
      <c r="A960" s="23" t="s">
        <v>65</v>
      </c>
      <c r="B960" s="15" t="s">
        <v>696</v>
      </c>
      <c r="C960" s="15" t="s">
        <v>14</v>
      </c>
      <c r="D960" s="15" t="s">
        <v>80</v>
      </c>
      <c r="E960" s="24" t="s">
        <v>86</v>
      </c>
      <c r="F960" s="15" t="s">
        <v>66</v>
      </c>
      <c r="G960" s="16" t="n">
        <v>84</v>
      </c>
    </row>
    <row r="961" customFormat="false" ht="15.6" hidden="false" customHeight="false" outlineLevel="0" collapsed="false">
      <c r="A961" s="53" t="s">
        <v>680</v>
      </c>
      <c r="B961" s="54"/>
      <c r="C961" s="54"/>
      <c r="D961" s="54"/>
      <c r="E961" s="12"/>
      <c r="F961" s="54"/>
      <c r="G961" s="13" t="n">
        <f aca="false">G16+G31+G741+G926+G947</f>
        <v>2806282.45</v>
      </c>
    </row>
  </sheetData>
  <mergeCells count="12">
    <mergeCell ref="B4:G4"/>
    <mergeCell ref="B6:G6"/>
    <mergeCell ref="B7:G7"/>
    <mergeCell ref="B8:G8"/>
    <mergeCell ref="A10:G10"/>
    <mergeCell ref="A13:A15"/>
    <mergeCell ref="B13:B15"/>
    <mergeCell ref="C13:C15"/>
    <mergeCell ref="D13:D15"/>
    <mergeCell ref="E13:E15"/>
    <mergeCell ref="F13:F15"/>
    <mergeCell ref="G14:G15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667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100.78"/>
    <col collapsed="false" customWidth="true" hidden="false" outlineLevel="0" max="2" min="2" style="1" width="16"/>
    <col collapsed="false" customWidth="true" hidden="false" outlineLevel="0" max="3" min="3" style="1" width="12.89"/>
    <col collapsed="false" customWidth="true" hidden="false" outlineLevel="0" max="4" min="4" style="1" width="15.34"/>
    <col collapsed="false" customWidth="true" hidden="false" outlineLevel="0" max="1025" min="5" style="1" width="8.89"/>
  </cols>
  <sheetData>
    <row r="2" customFormat="false" ht="15" hidden="false" customHeight="false" outlineLevel="0" collapsed="false">
      <c r="B2" s="2" t="s">
        <v>697</v>
      </c>
      <c r="C2" s="2"/>
      <c r="D2" s="2"/>
    </row>
    <row r="3" customFormat="false" ht="15" hidden="false" customHeight="false" outlineLevel="0" collapsed="false">
      <c r="A3" s="63" t="s">
        <v>1</v>
      </c>
      <c r="B3" s="63"/>
      <c r="C3" s="63"/>
      <c r="D3" s="63"/>
    </row>
    <row r="4" customFormat="false" ht="15" hidden="false" customHeight="false" outlineLevel="0" collapsed="false">
      <c r="B4" s="2" t="s">
        <v>2</v>
      </c>
      <c r="C4" s="2"/>
      <c r="D4" s="2"/>
    </row>
    <row r="5" customFormat="false" ht="15" hidden="false" customHeight="false" outlineLevel="0" collapsed="false">
      <c r="C5" s="55"/>
      <c r="D5" s="63" t="s">
        <v>698</v>
      </c>
    </row>
    <row r="6" customFormat="false" ht="15" hidden="false" customHeight="true" outlineLevel="0" collapsed="false">
      <c r="B6" s="56" t="s">
        <v>4</v>
      </c>
      <c r="C6" s="56"/>
      <c r="D6" s="56"/>
    </row>
    <row r="7" customFormat="false" ht="15" hidden="false" customHeight="false" outlineLevel="0" collapsed="false">
      <c r="B7" s="56"/>
      <c r="C7" s="64"/>
      <c r="D7" s="64"/>
    </row>
    <row r="8" customFormat="false" ht="59.4" hidden="false" customHeight="true" outlineLevel="0" collapsed="false">
      <c r="A8" s="5" t="s">
        <v>699</v>
      </c>
      <c r="B8" s="5"/>
      <c r="C8" s="5"/>
      <c r="D8" s="5"/>
    </row>
    <row r="9" customFormat="false" ht="32.4" hidden="false" customHeight="true" outlineLevel="0" collapsed="false">
      <c r="A9" s="5" t="s">
        <v>700</v>
      </c>
      <c r="B9" s="5"/>
      <c r="C9" s="5"/>
      <c r="D9" s="5"/>
    </row>
    <row r="12" customFormat="false" ht="15" hidden="false" customHeight="false" outlineLevel="0" collapsed="false">
      <c r="B12" s="7"/>
    </row>
    <row r="13" customFormat="false" ht="15" hidden="false" customHeight="false" outlineLevel="0" collapsed="false">
      <c r="B13" s="7"/>
    </row>
    <row r="14" customFormat="false" ht="15.6" hidden="false" customHeight="true" outlineLevel="0" collapsed="false">
      <c r="A14" s="10" t="s">
        <v>7</v>
      </c>
      <c r="B14" s="10" t="s">
        <v>687</v>
      </c>
      <c r="C14" s="10" t="s">
        <v>701</v>
      </c>
      <c r="D14" s="54" t="s">
        <v>12</v>
      </c>
    </row>
    <row r="15" customFormat="false" ht="14.4" hidden="false" customHeight="true" outlineLevel="0" collapsed="false">
      <c r="A15" s="10"/>
      <c r="B15" s="10"/>
      <c r="C15" s="10"/>
      <c r="D15" s="10" t="n">
        <v>2020</v>
      </c>
    </row>
    <row r="16" customFormat="false" ht="14.4" hidden="false" customHeight="true" outlineLevel="0" collapsed="false">
      <c r="A16" s="10"/>
      <c r="B16" s="10"/>
      <c r="C16" s="10"/>
      <c r="D16" s="10"/>
    </row>
    <row r="17" customFormat="false" ht="15.6" hidden="false" customHeight="false" outlineLevel="0" collapsed="false">
      <c r="A17" s="65" t="s">
        <v>608</v>
      </c>
      <c r="B17" s="66" t="s">
        <v>609</v>
      </c>
      <c r="C17" s="67"/>
      <c r="D17" s="13" t="n">
        <f aca="false">D18</f>
        <v>1064.5</v>
      </c>
    </row>
    <row r="18" customFormat="false" ht="15" hidden="false" customHeight="false" outlineLevel="0" collapsed="false">
      <c r="A18" s="34" t="s">
        <v>610</v>
      </c>
      <c r="B18" s="35" t="s">
        <v>611</v>
      </c>
      <c r="C18" s="22"/>
      <c r="D18" s="36" t="n">
        <f aca="false">D19</f>
        <v>1064.5</v>
      </c>
    </row>
    <row r="19" customFormat="false" ht="15" hidden="false" customHeight="false" outlineLevel="0" collapsed="false">
      <c r="A19" s="34" t="s">
        <v>612</v>
      </c>
      <c r="B19" s="35" t="s">
        <v>613</v>
      </c>
      <c r="C19" s="22"/>
      <c r="D19" s="36" t="n">
        <f aca="false">D20</f>
        <v>1064.5</v>
      </c>
    </row>
    <row r="20" customFormat="false" ht="45" hidden="false" customHeight="false" outlineLevel="0" collapsed="false">
      <c r="A20" s="17" t="s">
        <v>614</v>
      </c>
      <c r="B20" s="18" t="s">
        <v>615</v>
      </c>
      <c r="C20" s="22"/>
      <c r="D20" s="36" t="n">
        <f aca="false">D21</f>
        <v>1064.5</v>
      </c>
    </row>
    <row r="21" customFormat="false" ht="15" hidden="false" customHeight="false" outlineLevel="0" collapsed="false">
      <c r="A21" s="51" t="s">
        <v>558</v>
      </c>
      <c r="B21" s="18" t="s">
        <v>615</v>
      </c>
      <c r="C21" s="48" t="s">
        <v>559</v>
      </c>
      <c r="D21" s="36" t="n">
        <f aca="false">D22</f>
        <v>1064.5</v>
      </c>
    </row>
    <row r="22" customFormat="false" ht="15" hidden="false" customHeight="false" outlineLevel="0" collapsed="false">
      <c r="A22" s="51" t="s">
        <v>616</v>
      </c>
      <c r="B22" s="18" t="s">
        <v>615</v>
      </c>
      <c r="C22" s="48" t="s">
        <v>617</v>
      </c>
      <c r="D22" s="36" t="n">
        <f aca="false">'прил 5'!F855</f>
        <v>1064.5</v>
      </c>
    </row>
    <row r="23" customFormat="false" ht="15.6" hidden="false" customHeight="false" outlineLevel="0" collapsed="false">
      <c r="A23" s="61" t="s">
        <v>99</v>
      </c>
      <c r="B23" s="62" t="s">
        <v>100</v>
      </c>
      <c r="C23" s="67"/>
      <c r="D23" s="13" t="n">
        <f aca="false">D24+D32+D40+D45</f>
        <v>98302.6</v>
      </c>
    </row>
    <row r="24" customFormat="false" ht="15" hidden="false" customHeight="false" outlineLevel="0" collapsed="false">
      <c r="A24" s="17" t="s">
        <v>572</v>
      </c>
      <c r="B24" s="18" t="s">
        <v>573</v>
      </c>
      <c r="C24" s="22"/>
      <c r="D24" s="16" t="n">
        <f aca="false">D25</f>
        <v>19946.6</v>
      </c>
    </row>
    <row r="25" customFormat="false" ht="30" hidden="false" customHeight="false" outlineLevel="0" collapsed="false">
      <c r="A25" s="17" t="s">
        <v>574</v>
      </c>
      <c r="B25" s="18" t="s">
        <v>575</v>
      </c>
      <c r="C25" s="22"/>
      <c r="D25" s="16" t="n">
        <f aca="false">D26+D29</f>
        <v>19946.6</v>
      </c>
    </row>
    <row r="26" customFormat="false" ht="30" hidden="false" customHeight="false" outlineLevel="0" collapsed="false">
      <c r="A26" s="44" t="s">
        <v>576</v>
      </c>
      <c r="B26" s="18" t="s">
        <v>577</v>
      </c>
      <c r="C26" s="22"/>
      <c r="D26" s="16" t="n">
        <f aca="false">D27</f>
        <v>350</v>
      </c>
    </row>
    <row r="27" customFormat="false" ht="30" hidden="false" customHeight="false" outlineLevel="0" collapsed="false">
      <c r="A27" s="19" t="s">
        <v>163</v>
      </c>
      <c r="B27" s="18" t="s">
        <v>577</v>
      </c>
      <c r="C27" s="15" t="s">
        <v>164</v>
      </c>
      <c r="D27" s="16" t="n">
        <f aca="false">D28</f>
        <v>350</v>
      </c>
    </row>
    <row r="28" customFormat="false" ht="15" hidden="false" customHeight="false" outlineLevel="0" collapsed="false">
      <c r="A28" s="19" t="s">
        <v>165</v>
      </c>
      <c r="B28" s="18" t="s">
        <v>577</v>
      </c>
      <c r="C28" s="15" t="s">
        <v>166</v>
      </c>
      <c r="D28" s="16" t="n">
        <f aca="false">'прил 5'!F789</f>
        <v>350</v>
      </c>
    </row>
    <row r="29" customFormat="false" ht="30" hidden="false" customHeight="false" outlineLevel="0" collapsed="false">
      <c r="A29" s="44" t="s">
        <v>578</v>
      </c>
      <c r="B29" s="18" t="s">
        <v>579</v>
      </c>
      <c r="C29" s="22"/>
      <c r="D29" s="16" t="n">
        <f aca="false">D30</f>
        <v>19596.6</v>
      </c>
    </row>
    <row r="30" customFormat="false" ht="30" hidden="false" customHeight="false" outlineLevel="0" collapsed="false">
      <c r="A30" s="19" t="s">
        <v>163</v>
      </c>
      <c r="B30" s="18" t="s">
        <v>579</v>
      </c>
      <c r="C30" s="15" t="s">
        <v>164</v>
      </c>
      <c r="D30" s="16" t="n">
        <f aca="false">D31</f>
        <v>19596.6</v>
      </c>
    </row>
    <row r="31" customFormat="false" ht="15" hidden="false" customHeight="false" outlineLevel="0" collapsed="false">
      <c r="A31" s="19" t="s">
        <v>165</v>
      </c>
      <c r="B31" s="18" t="s">
        <v>579</v>
      </c>
      <c r="C31" s="15" t="s">
        <v>166</v>
      </c>
      <c r="D31" s="16" t="n">
        <f aca="false">'прил 5'!F792</f>
        <v>19596.6</v>
      </c>
    </row>
    <row r="32" customFormat="false" ht="30" hidden="false" customHeight="false" outlineLevel="0" collapsed="false">
      <c r="A32" s="17" t="s">
        <v>580</v>
      </c>
      <c r="B32" s="18" t="s">
        <v>581</v>
      </c>
      <c r="C32" s="15"/>
      <c r="D32" s="16" t="n">
        <f aca="false">D33</f>
        <v>75465</v>
      </c>
    </row>
    <row r="33" customFormat="false" ht="15" hidden="false" customHeight="false" outlineLevel="0" collapsed="false">
      <c r="A33" s="17" t="s">
        <v>582</v>
      </c>
      <c r="B33" s="18" t="s">
        <v>583</v>
      </c>
      <c r="C33" s="15"/>
      <c r="D33" s="16" t="n">
        <f aca="false">D37+D34</f>
        <v>75465</v>
      </c>
    </row>
    <row r="34" customFormat="false" ht="15" hidden="false" customHeight="false" outlineLevel="0" collapsed="false">
      <c r="A34" s="17" t="s">
        <v>584</v>
      </c>
      <c r="B34" s="18" t="s">
        <v>585</v>
      </c>
      <c r="C34" s="15"/>
      <c r="D34" s="16" t="n">
        <f aca="false">D35</f>
        <v>4907</v>
      </c>
    </row>
    <row r="35" customFormat="false" ht="30" hidden="false" customHeight="false" outlineLevel="0" collapsed="false">
      <c r="A35" s="19" t="s">
        <v>163</v>
      </c>
      <c r="B35" s="18" t="s">
        <v>585</v>
      </c>
      <c r="C35" s="15" t="s">
        <v>164</v>
      </c>
      <c r="D35" s="16" t="n">
        <f aca="false">D36</f>
        <v>4907</v>
      </c>
    </row>
    <row r="36" customFormat="false" ht="15" hidden="false" customHeight="false" outlineLevel="0" collapsed="false">
      <c r="A36" s="19" t="s">
        <v>165</v>
      </c>
      <c r="B36" s="18" t="s">
        <v>585</v>
      </c>
      <c r="C36" s="15" t="s">
        <v>166</v>
      </c>
      <c r="D36" s="16" t="n">
        <f aca="false">'прил 5'!F797</f>
        <v>4907</v>
      </c>
    </row>
    <row r="37" customFormat="false" ht="30" hidden="false" customHeight="false" outlineLevel="0" collapsed="false">
      <c r="A37" s="44" t="s">
        <v>586</v>
      </c>
      <c r="B37" s="18" t="s">
        <v>587</v>
      </c>
      <c r="C37" s="15"/>
      <c r="D37" s="16" t="n">
        <f aca="false">D38</f>
        <v>70558</v>
      </c>
    </row>
    <row r="38" customFormat="false" ht="30" hidden="false" customHeight="false" outlineLevel="0" collapsed="false">
      <c r="A38" s="19" t="s">
        <v>163</v>
      </c>
      <c r="B38" s="18" t="s">
        <v>587</v>
      </c>
      <c r="C38" s="15" t="s">
        <v>164</v>
      </c>
      <c r="D38" s="16" t="n">
        <f aca="false">D39</f>
        <v>70558</v>
      </c>
    </row>
    <row r="39" customFormat="false" ht="15" hidden="false" customHeight="false" outlineLevel="0" collapsed="false">
      <c r="A39" s="19" t="s">
        <v>165</v>
      </c>
      <c r="B39" s="18" t="s">
        <v>587</v>
      </c>
      <c r="C39" s="15" t="s">
        <v>166</v>
      </c>
      <c r="D39" s="16" t="n">
        <f aca="false">'прил 5'!F800</f>
        <v>70558</v>
      </c>
    </row>
    <row r="40" customFormat="false" ht="15" hidden="false" customHeight="false" outlineLevel="0" collapsed="false">
      <c r="A40" s="17" t="s">
        <v>101</v>
      </c>
      <c r="B40" s="18" t="s">
        <v>102</v>
      </c>
      <c r="C40" s="16"/>
      <c r="D40" s="16" t="n">
        <f aca="false">D41</f>
        <v>841</v>
      </c>
    </row>
    <row r="41" customFormat="false" ht="45" hidden="false" customHeight="false" outlineLevel="0" collapsed="false">
      <c r="A41" s="21" t="s">
        <v>103</v>
      </c>
      <c r="B41" s="18" t="s">
        <v>104</v>
      </c>
      <c r="C41" s="22"/>
      <c r="D41" s="16" t="n">
        <f aca="false">D42</f>
        <v>841</v>
      </c>
    </row>
    <row r="42" customFormat="false" ht="45" hidden="false" customHeight="false" outlineLevel="0" collapsed="false">
      <c r="A42" s="21" t="s">
        <v>105</v>
      </c>
      <c r="B42" s="18" t="s">
        <v>106</v>
      </c>
      <c r="C42" s="22"/>
      <c r="D42" s="16" t="n">
        <f aca="false">D43</f>
        <v>841</v>
      </c>
    </row>
    <row r="43" customFormat="false" ht="45" hidden="false" customHeight="false" outlineLevel="0" collapsed="false">
      <c r="A43" s="19" t="s">
        <v>25</v>
      </c>
      <c r="B43" s="18" t="s">
        <v>106</v>
      </c>
      <c r="C43" s="15" t="s">
        <v>26</v>
      </c>
      <c r="D43" s="16" t="n">
        <f aca="false">D44</f>
        <v>841</v>
      </c>
    </row>
    <row r="44" customFormat="false" ht="15" hidden="false" customHeight="false" outlineLevel="0" collapsed="false">
      <c r="A44" s="19" t="s">
        <v>27</v>
      </c>
      <c r="B44" s="18" t="s">
        <v>106</v>
      </c>
      <c r="C44" s="15" t="s">
        <v>28</v>
      </c>
      <c r="D44" s="16" t="n">
        <f aca="false">'прил 5'!F109</f>
        <v>841</v>
      </c>
    </row>
    <row r="45" customFormat="false" ht="15" hidden="false" customHeight="false" outlineLevel="0" collapsed="false">
      <c r="A45" s="17" t="s">
        <v>145</v>
      </c>
      <c r="B45" s="18" t="s">
        <v>588</v>
      </c>
      <c r="C45" s="22"/>
      <c r="D45" s="16" t="n">
        <f aca="false">D46</f>
        <v>2050</v>
      </c>
    </row>
    <row r="46" customFormat="false" ht="30" hidden="false" customHeight="false" outlineLevel="0" collapsed="false">
      <c r="A46" s="17" t="s">
        <v>21</v>
      </c>
      <c r="B46" s="18" t="s">
        <v>589</v>
      </c>
      <c r="C46" s="22"/>
      <c r="D46" s="16" t="n">
        <f aca="false">D50+D47</f>
        <v>2050</v>
      </c>
    </row>
    <row r="47" customFormat="false" ht="15" hidden="false" customHeight="false" outlineLevel="0" collapsed="false">
      <c r="A47" s="21" t="s">
        <v>135</v>
      </c>
      <c r="B47" s="18" t="s">
        <v>598</v>
      </c>
      <c r="C47" s="15"/>
      <c r="D47" s="16" t="n">
        <f aca="false">D48</f>
        <v>610</v>
      </c>
    </row>
    <row r="48" customFormat="false" ht="45" hidden="false" customHeight="false" outlineLevel="0" collapsed="false">
      <c r="A48" s="19" t="s">
        <v>25</v>
      </c>
      <c r="B48" s="18" t="s">
        <v>598</v>
      </c>
      <c r="C48" s="15" t="s">
        <v>26</v>
      </c>
      <c r="D48" s="16" t="n">
        <f aca="false">D49</f>
        <v>610</v>
      </c>
    </row>
    <row r="49" customFormat="false" ht="15" hidden="false" customHeight="false" outlineLevel="0" collapsed="false">
      <c r="A49" s="19" t="s">
        <v>27</v>
      </c>
      <c r="B49" s="18" t="s">
        <v>598</v>
      </c>
      <c r="C49" s="15" t="s">
        <v>28</v>
      </c>
      <c r="D49" s="16" t="n">
        <f aca="false">'прил 5'!F840</f>
        <v>610</v>
      </c>
    </row>
    <row r="50" customFormat="false" ht="15" hidden="false" customHeight="false" outlineLevel="0" collapsed="false">
      <c r="A50" s="21" t="s">
        <v>584</v>
      </c>
      <c r="B50" s="18" t="s">
        <v>590</v>
      </c>
      <c r="C50" s="22"/>
      <c r="D50" s="16" t="n">
        <f aca="false">D51</f>
        <v>1440</v>
      </c>
    </row>
    <row r="51" customFormat="false" ht="15" hidden="false" customHeight="false" outlineLevel="0" collapsed="false">
      <c r="A51" s="19" t="s">
        <v>39</v>
      </c>
      <c r="B51" s="18" t="s">
        <v>590</v>
      </c>
      <c r="C51" s="15" t="s">
        <v>40</v>
      </c>
      <c r="D51" s="16" t="n">
        <f aca="false">D52</f>
        <v>1440</v>
      </c>
    </row>
    <row r="52" customFormat="false" ht="15" hidden="false" customHeight="false" outlineLevel="0" collapsed="false">
      <c r="A52" s="19" t="s">
        <v>41</v>
      </c>
      <c r="B52" s="18" t="s">
        <v>590</v>
      </c>
      <c r="C52" s="15" t="s">
        <v>42</v>
      </c>
      <c r="D52" s="16" t="n">
        <f aca="false">'прил 5'!F805</f>
        <v>1440</v>
      </c>
    </row>
    <row r="53" customFormat="false" ht="15.6" hidden="false" customHeight="false" outlineLevel="0" collapsed="false">
      <c r="A53" s="61" t="s">
        <v>107</v>
      </c>
      <c r="B53" s="62" t="s">
        <v>108</v>
      </c>
      <c r="C53" s="67"/>
      <c r="D53" s="47" t="n">
        <f aca="false">D54+D79+D106+D119</f>
        <v>1207410</v>
      </c>
    </row>
    <row r="54" customFormat="false" ht="15" hidden="false" customHeight="false" outlineLevel="0" collapsed="false">
      <c r="A54" s="17" t="s">
        <v>468</v>
      </c>
      <c r="B54" s="18" t="s">
        <v>469</v>
      </c>
      <c r="C54" s="22"/>
      <c r="D54" s="36" t="n">
        <f aca="false">D55+D62</f>
        <v>526604</v>
      </c>
    </row>
    <row r="55" customFormat="false" ht="30" hidden="false" customHeight="false" outlineLevel="0" collapsed="false">
      <c r="A55" s="17" t="s">
        <v>470</v>
      </c>
      <c r="B55" s="18" t="s">
        <v>471</v>
      </c>
      <c r="C55" s="22"/>
      <c r="D55" s="36" t="n">
        <f aca="false">D56+D59</f>
        <v>5433</v>
      </c>
    </row>
    <row r="56" customFormat="false" ht="60" hidden="false" customHeight="false" outlineLevel="0" collapsed="false">
      <c r="A56" s="21" t="s">
        <v>472</v>
      </c>
      <c r="B56" s="18" t="s">
        <v>473</v>
      </c>
      <c r="C56" s="22"/>
      <c r="D56" s="36" t="n">
        <f aca="false">D57</f>
        <v>50</v>
      </c>
    </row>
    <row r="57" customFormat="false" ht="30" hidden="false" customHeight="false" outlineLevel="0" collapsed="false">
      <c r="A57" s="19" t="s">
        <v>163</v>
      </c>
      <c r="B57" s="18" t="s">
        <v>473</v>
      </c>
      <c r="C57" s="15" t="s">
        <v>164</v>
      </c>
      <c r="D57" s="36" t="n">
        <f aca="false">D58</f>
        <v>50</v>
      </c>
    </row>
    <row r="58" customFormat="false" ht="15" hidden="false" customHeight="false" outlineLevel="0" collapsed="false">
      <c r="A58" s="19" t="s">
        <v>165</v>
      </c>
      <c r="B58" s="18" t="s">
        <v>473</v>
      </c>
      <c r="C58" s="15" t="s">
        <v>166</v>
      </c>
      <c r="D58" s="36" t="n">
        <f aca="false">'прил 5'!F586</f>
        <v>50</v>
      </c>
    </row>
    <row r="59" customFormat="false" ht="30" hidden="false" customHeight="false" outlineLevel="0" collapsed="false">
      <c r="A59" s="17" t="s">
        <v>474</v>
      </c>
      <c r="B59" s="18" t="s">
        <v>475</v>
      </c>
      <c r="C59" s="15"/>
      <c r="D59" s="36" t="n">
        <f aca="false">D60</f>
        <v>5383</v>
      </c>
    </row>
    <row r="60" customFormat="false" ht="30" hidden="false" customHeight="false" outlineLevel="0" collapsed="false">
      <c r="A60" s="19" t="s">
        <v>163</v>
      </c>
      <c r="B60" s="18" t="s">
        <v>475</v>
      </c>
      <c r="C60" s="15" t="s">
        <v>164</v>
      </c>
      <c r="D60" s="36" t="n">
        <f aca="false">D61</f>
        <v>5383</v>
      </c>
    </row>
    <row r="61" customFormat="false" ht="15" hidden="false" customHeight="false" outlineLevel="0" collapsed="false">
      <c r="A61" s="19" t="s">
        <v>165</v>
      </c>
      <c r="B61" s="18" t="s">
        <v>475</v>
      </c>
      <c r="C61" s="15" t="s">
        <v>166</v>
      </c>
      <c r="D61" s="36" t="n">
        <f aca="false">'прил 5'!F589</f>
        <v>5383</v>
      </c>
    </row>
    <row r="62" customFormat="false" ht="30" hidden="false" customHeight="false" outlineLevel="0" collapsed="false">
      <c r="A62" s="17" t="s">
        <v>476</v>
      </c>
      <c r="B62" s="18" t="s">
        <v>477</v>
      </c>
      <c r="C62" s="22"/>
      <c r="D62" s="36" t="n">
        <f aca="false">D63+D66+D69+D72</f>
        <v>521171</v>
      </c>
    </row>
    <row r="63" customFormat="false" ht="30" hidden="false" customHeight="false" outlineLevel="0" collapsed="false">
      <c r="A63" s="39" t="s">
        <v>478</v>
      </c>
      <c r="B63" s="18" t="s">
        <v>479</v>
      </c>
      <c r="C63" s="15"/>
      <c r="D63" s="36" t="n">
        <f aca="false">D64</f>
        <v>157372</v>
      </c>
    </row>
    <row r="64" customFormat="false" ht="30" hidden="false" customHeight="false" outlineLevel="0" collapsed="false">
      <c r="A64" s="19" t="s">
        <v>163</v>
      </c>
      <c r="B64" s="18" t="s">
        <v>479</v>
      </c>
      <c r="C64" s="15" t="s">
        <v>164</v>
      </c>
      <c r="D64" s="36" t="n">
        <f aca="false">D65</f>
        <v>157372</v>
      </c>
    </row>
    <row r="65" customFormat="false" ht="15" hidden="false" customHeight="false" outlineLevel="0" collapsed="false">
      <c r="A65" s="19" t="s">
        <v>165</v>
      </c>
      <c r="B65" s="18" t="s">
        <v>479</v>
      </c>
      <c r="C65" s="15" t="s">
        <v>166</v>
      </c>
      <c r="D65" s="36" t="n">
        <f aca="false">'прил 5'!F593</f>
        <v>157372</v>
      </c>
    </row>
    <row r="66" customFormat="false" ht="75" hidden="false" customHeight="false" outlineLevel="0" collapsed="false">
      <c r="A66" s="21" t="s">
        <v>480</v>
      </c>
      <c r="B66" s="18" t="s">
        <v>481</v>
      </c>
      <c r="C66" s="15"/>
      <c r="D66" s="36" t="n">
        <f aca="false">D67</f>
        <v>337530</v>
      </c>
    </row>
    <row r="67" customFormat="false" ht="30" hidden="false" customHeight="false" outlineLevel="0" collapsed="false">
      <c r="A67" s="19" t="s">
        <v>163</v>
      </c>
      <c r="B67" s="18" t="s">
        <v>481</v>
      </c>
      <c r="C67" s="15" t="s">
        <v>164</v>
      </c>
      <c r="D67" s="36" t="n">
        <f aca="false">D68</f>
        <v>337530</v>
      </c>
    </row>
    <row r="68" customFormat="false" ht="15" hidden="false" customHeight="false" outlineLevel="0" collapsed="false">
      <c r="A68" s="19" t="s">
        <v>165</v>
      </c>
      <c r="B68" s="18" t="s">
        <v>481</v>
      </c>
      <c r="C68" s="15" t="s">
        <v>166</v>
      </c>
      <c r="D68" s="36" t="n">
        <f aca="false">'прил 5'!F596</f>
        <v>337530</v>
      </c>
    </row>
    <row r="69" customFormat="false" ht="60" hidden="false" customHeight="false" outlineLevel="0" collapsed="false">
      <c r="A69" s="21" t="s">
        <v>482</v>
      </c>
      <c r="B69" s="18" t="s">
        <v>483</v>
      </c>
      <c r="C69" s="22"/>
      <c r="D69" s="36" t="n">
        <f aca="false">D70</f>
        <v>3888</v>
      </c>
    </row>
    <row r="70" customFormat="false" ht="30" hidden="false" customHeight="false" outlineLevel="0" collapsed="false">
      <c r="A70" s="19" t="s">
        <v>163</v>
      </c>
      <c r="B70" s="18" t="s">
        <v>483</v>
      </c>
      <c r="C70" s="15" t="s">
        <v>164</v>
      </c>
      <c r="D70" s="36" t="n">
        <f aca="false">D71</f>
        <v>3888</v>
      </c>
    </row>
    <row r="71" customFormat="false" ht="30" hidden="false" customHeight="false" outlineLevel="0" collapsed="false">
      <c r="A71" s="19" t="s">
        <v>484</v>
      </c>
      <c r="B71" s="18" t="s">
        <v>483</v>
      </c>
      <c r="C71" s="15" t="s">
        <v>485</v>
      </c>
      <c r="D71" s="36" t="n">
        <f aca="false">'прил 5'!F599</f>
        <v>3888</v>
      </c>
    </row>
    <row r="72" customFormat="false" ht="45" hidden="false" customHeight="false" outlineLevel="0" collapsed="false">
      <c r="A72" s="21" t="s">
        <v>552</v>
      </c>
      <c r="B72" s="18" t="s">
        <v>553</v>
      </c>
      <c r="C72" s="22"/>
      <c r="D72" s="36" t="n">
        <f aca="false">D73+D75+D77</f>
        <v>22381</v>
      </c>
    </row>
    <row r="73" customFormat="false" ht="45" hidden="false" customHeight="false" outlineLevel="0" collapsed="false">
      <c r="A73" s="19" t="s">
        <v>25</v>
      </c>
      <c r="B73" s="18" t="s">
        <v>553</v>
      </c>
      <c r="C73" s="15" t="s">
        <v>26</v>
      </c>
      <c r="D73" s="36" t="n">
        <f aca="false">D74</f>
        <v>862</v>
      </c>
    </row>
    <row r="74" customFormat="false" ht="15" hidden="false" customHeight="false" outlineLevel="0" collapsed="false">
      <c r="A74" s="23" t="s">
        <v>209</v>
      </c>
      <c r="B74" s="18" t="s">
        <v>553</v>
      </c>
      <c r="C74" s="15" t="s">
        <v>210</v>
      </c>
      <c r="D74" s="36" t="n">
        <f aca="false">'прил 5'!F759</f>
        <v>862</v>
      </c>
    </row>
    <row r="75" customFormat="false" ht="15" hidden="false" customHeight="false" outlineLevel="0" collapsed="false">
      <c r="A75" s="19" t="s">
        <v>39</v>
      </c>
      <c r="B75" s="18" t="s">
        <v>553</v>
      </c>
      <c r="C75" s="15" t="s">
        <v>40</v>
      </c>
      <c r="D75" s="16" t="n">
        <f aca="false">D76</f>
        <v>213</v>
      </c>
    </row>
    <row r="76" customFormat="false" ht="15" hidden="false" customHeight="false" outlineLevel="0" collapsed="false">
      <c r="A76" s="19" t="s">
        <v>41</v>
      </c>
      <c r="B76" s="18" t="s">
        <v>553</v>
      </c>
      <c r="C76" s="15" t="s">
        <v>42</v>
      </c>
      <c r="D76" s="16" t="n">
        <f aca="false">'прил 5'!F884</f>
        <v>213</v>
      </c>
    </row>
    <row r="77" customFormat="false" ht="15" hidden="false" customHeight="false" outlineLevel="0" collapsed="false">
      <c r="A77" s="23" t="s">
        <v>558</v>
      </c>
      <c r="B77" s="18" t="s">
        <v>553</v>
      </c>
      <c r="C77" s="15" t="s">
        <v>559</v>
      </c>
      <c r="D77" s="16" t="n">
        <f aca="false">D78</f>
        <v>21306</v>
      </c>
    </row>
    <row r="78" customFormat="false" ht="15" hidden="false" customHeight="false" outlineLevel="0" collapsed="false">
      <c r="A78" s="26" t="s">
        <v>605</v>
      </c>
      <c r="B78" s="18" t="s">
        <v>553</v>
      </c>
      <c r="C78" s="15" t="s">
        <v>606</v>
      </c>
      <c r="D78" s="16" t="n">
        <f aca="false">'прил 5'!F886</f>
        <v>21306</v>
      </c>
    </row>
    <row r="79" customFormat="false" ht="15" hidden="false" customHeight="false" outlineLevel="0" collapsed="false">
      <c r="A79" s="17" t="s">
        <v>109</v>
      </c>
      <c r="B79" s="18" t="s">
        <v>110</v>
      </c>
      <c r="C79" s="22"/>
      <c r="D79" s="16" t="n">
        <f aca="false">D80+D87+D102</f>
        <v>544046</v>
      </c>
    </row>
    <row r="80" customFormat="false" ht="30" hidden="false" customHeight="false" outlineLevel="0" collapsed="false">
      <c r="A80" s="17" t="s">
        <v>499</v>
      </c>
      <c r="B80" s="18" t="s">
        <v>500</v>
      </c>
      <c r="C80" s="22"/>
      <c r="D80" s="16" t="n">
        <f aca="false">D81+D84</f>
        <v>498175</v>
      </c>
    </row>
    <row r="81" customFormat="false" ht="30" hidden="false" customHeight="false" outlineLevel="0" collapsed="false">
      <c r="A81" s="17" t="s">
        <v>501</v>
      </c>
      <c r="B81" s="18" t="s">
        <v>502</v>
      </c>
      <c r="C81" s="15"/>
      <c r="D81" s="16" t="n">
        <f aca="false">D82</f>
        <v>72940</v>
      </c>
    </row>
    <row r="82" customFormat="false" ht="30" hidden="false" customHeight="false" outlineLevel="0" collapsed="false">
      <c r="A82" s="19" t="s">
        <v>163</v>
      </c>
      <c r="B82" s="18" t="s">
        <v>502</v>
      </c>
      <c r="C82" s="15" t="s">
        <v>164</v>
      </c>
      <c r="D82" s="16" t="n">
        <f aca="false">D83</f>
        <v>72940</v>
      </c>
    </row>
    <row r="83" customFormat="false" ht="15" hidden="false" customHeight="false" outlineLevel="0" collapsed="false">
      <c r="A83" s="19" t="s">
        <v>165</v>
      </c>
      <c r="B83" s="18" t="s">
        <v>502</v>
      </c>
      <c r="C83" s="15" t="s">
        <v>166</v>
      </c>
      <c r="D83" s="16" t="n">
        <f aca="false">'прил 5'!F637</f>
        <v>72940</v>
      </c>
    </row>
    <row r="84" customFormat="false" ht="105" hidden="false" customHeight="false" outlineLevel="0" collapsed="false">
      <c r="A84" s="21" t="s">
        <v>503</v>
      </c>
      <c r="B84" s="18" t="s">
        <v>504</v>
      </c>
      <c r="C84" s="22"/>
      <c r="D84" s="16" t="n">
        <f aca="false">D85</f>
        <v>425235</v>
      </c>
    </row>
    <row r="85" customFormat="false" ht="30" hidden="false" customHeight="false" outlineLevel="0" collapsed="false">
      <c r="A85" s="19" t="s">
        <v>163</v>
      </c>
      <c r="B85" s="18" t="s">
        <v>504</v>
      </c>
      <c r="C85" s="15" t="s">
        <v>164</v>
      </c>
      <c r="D85" s="16" t="n">
        <f aca="false">D86</f>
        <v>425235</v>
      </c>
    </row>
    <row r="86" customFormat="false" ht="15" hidden="false" customHeight="false" outlineLevel="0" collapsed="false">
      <c r="A86" s="19" t="s">
        <v>165</v>
      </c>
      <c r="B86" s="18" t="s">
        <v>504</v>
      </c>
      <c r="C86" s="15" t="s">
        <v>166</v>
      </c>
      <c r="D86" s="16" t="n">
        <f aca="false">'прил 5'!F640</f>
        <v>425235</v>
      </c>
    </row>
    <row r="87" customFormat="false" ht="45" hidden="false" customHeight="false" outlineLevel="0" collapsed="false">
      <c r="A87" s="17" t="s">
        <v>111</v>
      </c>
      <c r="B87" s="18" t="s">
        <v>112</v>
      </c>
      <c r="C87" s="22"/>
      <c r="D87" s="16" t="n">
        <f aca="false">D88+D93+D99+D96</f>
        <v>45211</v>
      </c>
    </row>
    <row r="88" customFormat="false" ht="45" hidden="false" customHeight="false" outlineLevel="0" collapsed="false">
      <c r="A88" s="21" t="s">
        <v>113</v>
      </c>
      <c r="B88" s="18" t="s">
        <v>114</v>
      </c>
      <c r="C88" s="68"/>
      <c r="D88" s="16" t="n">
        <f aca="false">D89+D91</f>
        <v>2177</v>
      </c>
    </row>
    <row r="89" customFormat="false" ht="45" hidden="false" customHeight="false" outlineLevel="0" collapsed="false">
      <c r="A89" s="19" t="s">
        <v>25</v>
      </c>
      <c r="B89" s="18" t="s">
        <v>114</v>
      </c>
      <c r="C89" s="15" t="s">
        <v>26</v>
      </c>
      <c r="D89" s="16" t="n">
        <f aca="false">D90</f>
        <v>1848.9</v>
      </c>
    </row>
    <row r="90" customFormat="false" ht="15" hidden="false" customHeight="false" outlineLevel="0" collapsed="false">
      <c r="A90" s="19" t="s">
        <v>27</v>
      </c>
      <c r="B90" s="18" t="s">
        <v>114</v>
      </c>
      <c r="C90" s="15" t="s">
        <v>28</v>
      </c>
      <c r="D90" s="16" t="n">
        <f aca="false">'прил 5'!F115</f>
        <v>1848.9</v>
      </c>
    </row>
    <row r="91" customFormat="false" ht="15" hidden="false" customHeight="false" outlineLevel="0" collapsed="false">
      <c r="A91" s="19" t="s">
        <v>39</v>
      </c>
      <c r="B91" s="18" t="s">
        <v>114</v>
      </c>
      <c r="C91" s="15" t="s">
        <v>40</v>
      </c>
      <c r="D91" s="16" t="n">
        <f aca="false">D92</f>
        <v>328.1</v>
      </c>
    </row>
    <row r="92" customFormat="false" ht="15" hidden="false" customHeight="false" outlineLevel="0" collapsed="false">
      <c r="A92" s="19" t="s">
        <v>41</v>
      </c>
      <c r="B92" s="18" t="s">
        <v>114</v>
      </c>
      <c r="C92" s="15" t="s">
        <v>42</v>
      </c>
      <c r="D92" s="16" t="n">
        <f aca="false">'прил 5'!F117</f>
        <v>328.1</v>
      </c>
    </row>
    <row r="93" customFormat="false" ht="75" hidden="false" customHeight="false" outlineLevel="0" collapsed="false">
      <c r="A93" s="21" t="s">
        <v>505</v>
      </c>
      <c r="B93" s="18" t="s">
        <v>506</v>
      </c>
      <c r="C93" s="22"/>
      <c r="D93" s="16" t="n">
        <f aca="false">D94</f>
        <v>29915</v>
      </c>
    </row>
    <row r="94" customFormat="false" ht="30" hidden="false" customHeight="false" outlineLevel="0" collapsed="false">
      <c r="A94" s="19" t="s">
        <v>163</v>
      </c>
      <c r="B94" s="18" t="s">
        <v>506</v>
      </c>
      <c r="C94" s="15" t="s">
        <v>164</v>
      </c>
      <c r="D94" s="16" t="n">
        <f aca="false">D95</f>
        <v>29915</v>
      </c>
    </row>
    <row r="95" customFormat="false" ht="15" hidden="false" customHeight="false" outlineLevel="0" collapsed="false">
      <c r="A95" s="19" t="s">
        <v>165</v>
      </c>
      <c r="B95" s="18" t="s">
        <v>506</v>
      </c>
      <c r="C95" s="15" t="s">
        <v>166</v>
      </c>
      <c r="D95" s="16" t="n">
        <f aca="false">'прил 5'!F644</f>
        <v>29915</v>
      </c>
    </row>
    <row r="96" customFormat="false" ht="45" hidden="false" customHeight="false" outlineLevel="0" collapsed="false">
      <c r="A96" s="21" t="s">
        <v>702</v>
      </c>
      <c r="B96" s="18" t="s">
        <v>508</v>
      </c>
      <c r="C96" s="22"/>
      <c r="D96" s="16" t="n">
        <f aca="false">D97</f>
        <v>19</v>
      </c>
    </row>
    <row r="97" customFormat="false" ht="30" hidden="false" customHeight="false" outlineLevel="0" collapsed="false">
      <c r="A97" s="19" t="s">
        <v>163</v>
      </c>
      <c r="B97" s="18" t="s">
        <v>508</v>
      </c>
      <c r="C97" s="15" t="s">
        <v>164</v>
      </c>
      <c r="D97" s="16" t="n">
        <f aca="false">D98</f>
        <v>19</v>
      </c>
    </row>
    <row r="98" customFormat="false" ht="15" hidden="false" customHeight="false" outlineLevel="0" collapsed="false">
      <c r="A98" s="19" t="s">
        <v>165</v>
      </c>
      <c r="B98" s="18" t="s">
        <v>508</v>
      </c>
      <c r="C98" s="15" t="s">
        <v>166</v>
      </c>
      <c r="D98" s="16" t="n">
        <f aca="false">'прил 5'!F647</f>
        <v>19</v>
      </c>
    </row>
    <row r="99" customFormat="false" ht="90" hidden="false" customHeight="false" outlineLevel="0" collapsed="false">
      <c r="A99" s="21" t="s">
        <v>509</v>
      </c>
      <c r="B99" s="18" t="s">
        <v>510</v>
      </c>
      <c r="C99" s="22"/>
      <c r="D99" s="16" t="n">
        <f aca="false">D100</f>
        <v>13100</v>
      </c>
    </row>
    <row r="100" customFormat="false" ht="30" hidden="false" customHeight="false" outlineLevel="0" collapsed="false">
      <c r="A100" s="19" t="s">
        <v>163</v>
      </c>
      <c r="B100" s="18" t="s">
        <v>510</v>
      </c>
      <c r="C100" s="15" t="s">
        <v>164</v>
      </c>
      <c r="D100" s="16" t="n">
        <f aca="false">D101</f>
        <v>13100</v>
      </c>
    </row>
    <row r="101" customFormat="false" ht="15" hidden="false" customHeight="false" outlineLevel="0" collapsed="false">
      <c r="A101" s="19" t="s">
        <v>165</v>
      </c>
      <c r="B101" s="18" t="s">
        <v>510</v>
      </c>
      <c r="C101" s="15" t="s">
        <v>166</v>
      </c>
      <c r="D101" s="16" t="n">
        <f aca="false">'прил 5'!F650</f>
        <v>13100</v>
      </c>
    </row>
    <row r="102" customFormat="false" ht="45" hidden="false" customHeight="false" outlineLevel="0" collapsed="false">
      <c r="A102" s="17" t="s">
        <v>511</v>
      </c>
      <c r="B102" s="18" t="s">
        <v>512</v>
      </c>
      <c r="C102" s="22"/>
      <c r="D102" s="16" t="n">
        <f aca="false">D103</f>
        <v>660</v>
      </c>
    </row>
    <row r="103" customFormat="false" ht="30" hidden="false" customHeight="false" outlineLevel="0" collapsed="false">
      <c r="A103" s="21" t="s">
        <v>501</v>
      </c>
      <c r="B103" s="18" t="s">
        <v>513</v>
      </c>
      <c r="C103" s="22"/>
      <c r="D103" s="16" t="n">
        <f aca="false">D104</f>
        <v>660</v>
      </c>
    </row>
    <row r="104" customFormat="false" ht="30" hidden="false" customHeight="false" outlineLevel="0" collapsed="false">
      <c r="A104" s="19" t="s">
        <v>163</v>
      </c>
      <c r="B104" s="18" t="s">
        <v>513</v>
      </c>
      <c r="C104" s="15" t="s">
        <v>164</v>
      </c>
      <c r="D104" s="16" t="n">
        <f aca="false">D105</f>
        <v>660</v>
      </c>
    </row>
    <row r="105" customFormat="false" ht="15" hidden="false" customHeight="false" outlineLevel="0" collapsed="false">
      <c r="A105" s="19" t="s">
        <v>165</v>
      </c>
      <c r="B105" s="18" t="s">
        <v>513</v>
      </c>
      <c r="C105" s="15" t="s">
        <v>166</v>
      </c>
      <c r="D105" s="16" t="n">
        <f aca="false">'прил 5'!F654</f>
        <v>660</v>
      </c>
    </row>
    <row r="106" customFormat="false" ht="30" hidden="false" customHeight="false" outlineLevel="0" collapsed="false">
      <c r="A106" s="17" t="s">
        <v>531</v>
      </c>
      <c r="B106" s="18" t="s">
        <v>532</v>
      </c>
      <c r="C106" s="22"/>
      <c r="D106" s="16" t="n">
        <f aca="false">D107+D111+D115</f>
        <v>118550</v>
      </c>
    </row>
    <row r="107" customFormat="false" ht="45" hidden="false" customHeight="false" outlineLevel="0" collapsed="false">
      <c r="A107" s="34" t="s">
        <v>554</v>
      </c>
      <c r="B107" s="35" t="s">
        <v>555</v>
      </c>
      <c r="C107" s="22"/>
      <c r="D107" s="16" t="n">
        <f aca="false">D108</f>
        <v>1320</v>
      </c>
    </row>
    <row r="108" customFormat="false" ht="15" hidden="false" customHeight="false" outlineLevel="0" collapsed="false">
      <c r="A108" s="17" t="s">
        <v>556</v>
      </c>
      <c r="B108" s="18" t="s">
        <v>557</v>
      </c>
      <c r="C108" s="22"/>
      <c r="D108" s="16" t="n">
        <f aca="false">D109</f>
        <v>1320</v>
      </c>
    </row>
    <row r="109" customFormat="false" ht="15" hidden="false" customHeight="false" outlineLevel="0" collapsed="false">
      <c r="A109" s="23" t="s">
        <v>558</v>
      </c>
      <c r="B109" s="18" t="s">
        <v>557</v>
      </c>
      <c r="C109" s="15" t="s">
        <v>559</v>
      </c>
      <c r="D109" s="16" t="n">
        <f aca="false">D110</f>
        <v>1320</v>
      </c>
    </row>
    <row r="110" customFormat="false" ht="15" hidden="false" customHeight="false" outlineLevel="0" collapsed="false">
      <c r="A110" s="26" t="s">
        <v>560</v>
      </c>
      <c r="B110" s="18" t="s">
        <v>557</v>
      </c>
      <c r="C110" s="15" t="s">
        <v>561</v>
      </c>
      <c r="D110" s="16" t="n">
        <f aca="false">'прил 5'!F764</f>
        <v>1320</v>
      </c>
    </row>
    <row r="111" customFormat="false" ht="30" hidden="false" customHeight="false" outlineLevel="0" collapsed="false">
      <c r="A111" s="17" t="s">
        <v>533</v>
      </c>
      <c r="B111" s="18" t="s">
        <v>534</v>
      </c>
      <c r="C111" s="22"/>
      <c r="D111" s="16" t="n">
        <f aca="false">D112</f>
        <v>117117</v>
      </c>
    </row>
    <row r="112" customFormat="false" ht="30" hidden="false" customHeight="false" outlineLevel="0" collapsed="false">
      <c r="A112" s="17" t="s">
        <v>535</v>
      </c>
      <c r="B112" s="18" t="s">
        <v>536</v>
      </c>
      <c r="C112" s="22"/>
      <c r="D112" s="16" t="n">
        <f aca="false">D113</f>
        <v>117117</v>
      </c>
    </row>
    <row r="113" customFormat="false" ht="30" hidden="false" customHeight="false" outlineLevel="0" collapsed="false">
      <c r="A113" s="19" t="s">
        <v>163</v>
      </c>
      <c r="B113" s="18" t="s">
        <v>536</v>
      </c>
      <c r="C113" s="15" t="s">
        <v>164</v>
      </c>
      <c r="D113" s="16" t="n">
        <f aca="false">D114</f>
        <v>117117</v>
      </c>
    </row>
    <row r="114" customFormat="false" ht="15" hidden="false" customHeight="false" outlineLevel="0" collapsed="false">
      <c r="A114" s="19" t="s">
        <v>165</v>
      </c>
      <c r="B114" s="18" t="s">
        <v>536</v>
      </c>
      <c r="C114" s="15" t="s">
        <v>166</v>
      </c>
      <c r="D114" s="16" t="n">
        <f aca="false">'прил 5'!F708</f>
        <v>117117</v>
      </c>
    </row>
    <row r="115" customFormat="false" ht="15" hidden="false" customHeight="false" outlineLevel="0" collapsed="false">
      <c r="A115" s="17" t="s">
        <v>310</v>
      </c>
      <c r="B115" s="18" t="s">
        <v>537</v>
      </c>
      <c r="C115" s="15"/>
      <c r="D115" s="16" t="n">
        <f aca="false">D117</f>
        <v>113</v>
      </c>
    </row>
    <row r="116" customFormat="false" ht="15" hidden="false" customHeight="false" outlineLevel="0" collapsed="false">
      <c r="A116" s="43" t="s">
        <v>538</v>
      </c>
      <c r="B116" s="15" t="s">
        <v>539</v>
      </c>
      <c r="C116" s="22"/>
      <c r="D116" s="16" t="n">
        <f aca="false">D117</f>
        <v>113</v>
      </c>
    </row>
    <row r="117" customFormat="false" ht="30" hidden="false" customHeight="false" outlineLevel="0" collapsed="false">
      <c r="A117" s="19" t="s">
        <v>163</v>
      </c>
      <c r="B117" s="15" t="s">
        <v>539</v>
      </c>
      <c r="C117" s="15" t="n">
        <v>600</v>
      </c>
      <c r="D117" s="16" t="n">
        <f aca="false">D118</f>
        <v>113</v>
      </c>
    </row>
    <row r="118" customFormat="false" ht="15" hidden="false" customHeight="false" outlineLevel="0" collapsed="false">
      <c r="A118" s="19" t="s">
        <v>165</v>
      </c>
      <c r="B118" s="15" t="s">
        <v>539</v>
      </c>
      <c r="C118" s="15" t="n">
        <v>610</v>
      </c>
      <c r="D118" s="16" t="n">
        <f aca="false">'прил 5'!F712</f>
        <v>113</v>
      </c>
    </row>
    <row r="119" customFormat="false" ht="15" hidden="false" customHeight="false" outlineLevel="0" collapsed="false">
      <c r="A119" s="17" t="s">
        <v>145</v>
      </c>
      <c r="B119" s="18" t="s">
        <v>514</v>
      </c>
      <c r="C119" s="15"/>
      <c r="D119" s="16" t="n">
        <f aca="false">D120</f>
        <v>18210</v>
      </c>
    </row>
    <row r="120" customFormat="false" ht="30" hidden="false" customHeight="false" outlineLevel="0" collapsed="false">
      <c r="A120" s="17" t="s">
        <v>21</v>
      </c>
      <c r="B120" s="18" t="s">
        <v>515</v>
      </c>
      <c r="C120" s="15"/>
      <c r="D120" s="16" t="n">
        <f aca="false">D121+D128</f>
        <v>18210</v>
      </c>
    </row>
    <row r="121" customFormat="false" ht="15" hidden="false" customHeight="false" outlineLevel="0" collapsed="false">
      <c r="A121" s="21" t="s">
        <v>135</v>
      </c>
      <c r="B121" s="18" t="s">
        <v>562</v>
      </c>
      <c r="C121" s="15"/>
      <c r="D121" s="16" t="n">
        <f aca="false">D122+D124+D126</f>
        <v>17860</v>
      </c>
    </row>
    <row r="122" customFormat="false" ht="45" hidden="false" customHeight="false" outlineLevel="0" collapsed="false">
      <c r="A122" s="19" t="s">
        <v>25</v>
      </c>
      <c r="B122" s="18" t="s">
        <v>562</v>
      </c>
      <c r="C122" s="15" t="n">
        <v>100</v>
      </c>
      <c r="D122" s="16" t="n">
        <f aca="false">D123</f>
        <v>12595</v>
      </c>
    </row>
    <row r="123" customFormat="false" ht="15" hidden="false" customHeight="false" outlineLevel="0" collapsed="false">
      <c r="A123" s="19" t="s">
        <v>27</v>
      </c>
      <c r="B123" s="18" t="s">
        <v>562</v>
      </c>
      <c r="C123" s="15" t="s">
        <v>28</v>
      </c>
      <c r="D123" s="16" t="n">
        <f aca="false">'прил 5'!F769</f>
        <v>12595</v>
      </c>
    </row>
    <row r="124" customFormat="false" ht="15" hidden="false" customHeight="false" outlineLevel="0" collapsed="false">
      <c r="A124" s="19" t="s">
        <v>39</v>
      </c>
      <c r="B124" s="18" t="s">
        <v>562</v>
      </c>
      <c r="C124" s="15" t="s">
        <v>40</v>
      </c>
      <c r="D124" s="16" t="n">
        <f aca="false">D125</f>
        <v>4963</v>
      </c>
    </row>
    <row r="125" customFormat="false" ht="15" hidden="false" customHeight="false" outlineLevel="0" collapsed="false">
      <c r="A125" s="19" t="s">
        <v>41</v>
      </c>
      <c r="B125" s="18" t="s">
        <v>562</v>
      </c>
      <c r="C125" s="15" t="s">
        <v>42</v>
      </c>
      <c r="D125" s="16" t="n">
        <f aca="false">'прил 5'!F771</f>
        <v>4963</v>
      </c>
    </row>
    <row r="126" customFormat="false" ht="15" hidden="false" customHeight="false" outlineLevel="0" collapsed="false">
      <c r="A126" s="19" t="s">
        <v>63</v>
      </c>
      <c r="B126" s="18" t="s">
        <v>562</v>
      </c>
      <c r="C126" s="15" t="s">
        <v>64</v>
      </c>
      <c r="D126" s="16" t="n">
        <f aca="false">D127</f>
        <v>302</v>
      </c>
    </row>
    <row r="127" customFormat="false" ht="15" hidden="false" customHeight="false" outlineLevel="0" collapsed="false">
      <c r="A127" s="23" t="s">
        <v>65</v>
      </c>
      <c r="B127" s="18" t="s">
        <v>562</v>
      </c>
      <c r="C127" s="15" t="s">
        <v>66</v>
      </c>
      <c r="D127" s="16" t="n">
        <f aca="false">'прил 5'!F773</f>
        <v>302</v>
      </c>
    </row>
    <row r="128" customFormat="false" ht="15" hidden="false" customHeight="false" outlineLevel="0" collapsed="false">
      <c r="A128" s="19" t="s">
        <v>516</v>
      </c>
      <c r="B128" s="18" t="s">
        <v>517</v>
      </c>
      <c r="C128" s="15"/>
      <c r="D128" s="16" t="n">
        <f aca="false">D129</f>
        <v>350</v>
      </c>
    </row>
    <row r="129" customFormat="false" ht="15" hidden="false" customHeight="false" outlineLevel="0" collapsed="false">
      <c r="A129" s="19" t="s">
        <v>39</v>
      </c>
      <c r="B129" s="18" t="s">
        <v>517</v>
      </c>
      <c r="C129" s="15" t="s">
        <v>40</v>
      </c>
      <c r="D129" s="16" t="n">
        <f aca="false">D130</f>
        <v>350</v>
      </c>
    </row>
    <row r="130" customFormat="false" ht="15" hidden="false" customHeight="false" outlineLevel="0" collapsed="false">
      <c r="A130" s="19" t="s">
        <v>41</v>
      </c>
      <c r="B130" s="18" t="s">
        <v>517</v>
      </c>
      <c r="C130" s="15" t="s">
        <v>42</v>
      </c>
      <c r="D130" s="16" t="n">
        <f aca="false">'прил 5'!F659</f>
        <v>350</v>
      </c>
    </row>
    <row r="131" customFormat="false" ht="15.6" hidden="false" customHeight="false" outlineLevel="0" collapsed="false">
      <c r="A131" s="61" t="s">
        <v>45</v>
      </c>
      <c r="B131" s="62" t="s">
        <v>46</v>
      </c>
      <c r="C131" s="67"/>
      <c r="D131" s="69" t="n">
        <f aca="false">D132+D148+D156</f>
        <v>30779.6</v>
      </c>
    </row>
    <row r="132" customFormat="false" ht="15" hidden="false" customHeight="false" outlineLevel="0" collapsed="false">
      <c r="A132" s="17" t="s">
        <v>47</v>
      </c>
      <c r="B132" s="18" t="s">
        <v>48</v>
      </c>
      <c r="C132" s="22"/>
      <c r="D132" s="36" t="n">
        <f aca="false">D133+D144</f>
        <v>23238.6</v>
      </c>
    </row>
    <row r="133" customFormat="false" ht="45" hidden="false" customHeight="false" outlineLevel="0" collapsed="false">
      <c r="A133" s="17" t="s">
        <v>49</v>
      </c>
      <c r="B133" s="18" t="s">
        <v>50</v>
      </c>
      <c r="C133" s="22"/>
      <c r="D133" s="36" t="n">
        <f aca="false">D134+D139</f>
        <v>16443</v>
      </c>
    </row>
    <row r="134" customFormat="false" ht="15" hidden="false" customHeight="false" outlineLevel="0" collapsed="false">
      <c r="A134" s="20" t="s">
        <v>618</v>
      </c>
      <c r="B134" s="18" t="s">
        <v>619</v>
      </c>
      <c r="C134" s="22"/>
      <c r="D134" s="36" t="n">
        <f aca="false">D135+D137</f>
        <v>14311</v>
      </c>
    </row>
    <row r="135" customFormat="false" ht="15" hidden="false" customHeight="false" outlineLevel="0" collapsed="false">
      <c r="A135" s="19" t="s">
        <v>39</v>
      </c>
      <c r="B135" s="18" t="s">
        <v>619</v>
      </c>
      <c r="C135" s="15" t="s">
        <v>40</v>
      </c>
      <c r="D135" s="36" t="n">
        <f aca="false">D136</f>
        <v>106</v>
      </c>
    </row>
    <row r="136" customFormat="false" ht="15" hidden="false" customHeight="false" outlineLevel="0" collapsed="false">
      <c r="A136" s="19" t="s">
        <v>41</v>
      </c>
      <c r="B136" s="18" t="s">
        <v>619</v>
      </c>
      <c r="C136" s="15" t="s">
        <v>42</v>
      </c>
      <c r="D136" s="36" t="n">
        <f aca="false">'прил 5'!F861</f>
        <v>106</v>
      </c>
    </row>
    <row r="137" customFormat="false" ht="15" hidden="false" customHeight="false" outlineLevel="0" collapsed="false">
      <c r="A137" s="51" t="s">
        <v>558</v>
      </c>
      <c r="B137" s="18" t="s">
        <v>619</v>
      </c>
      <c r="C137" s="15" t="s">
        <v>559</v>
      </c>
      <c r="D137" s="36" t="n">
        <f aca="false">D138</f>
        <v>14205</v>
      </c>
    </row>
    <row r="138" customFormat="false" ht="15" hidden="false" customHeight="false" outlineLevel="0" collapsed="false">
      <c r="A138" s="26" t="s">
        <v>605</v>
      </c>
      <c r="B138" s="18" t="s">
        <v>619</v>
      </c>
      <c r="C138" s="15" t="s">
        <v>606</v>
      </c>
      <c r="D138" s="36" t="n">
        <f aca="false">'прил 5'!F863</f>
        <v>14205</v>
      </c>
    </row>
    <row r="139" customFormat="false" ht="30" hidden="false" customHeight="false" outlineLevel="0" collapsed="false">
      <c r="A139" s="20" t="s">
        <v>51</v>
      </c>
      <c r="B139" s="18" t="s">
        <v>52</v>
      </c>
      <c r="C139" s="22"/>
      <c r="D139" s="16" t="n">
        <f aca="false">D140+D142</f>
        <v>2132</v>
      </c>
    </row>
    <row r="140" customFormat="false" ht="45" hidden="false" customHeight="false" outlineLevel="0" collapsed="false">
      <c r="A140" s="19" t="s">
        <v>25</v>
      </c>
      <c r="B140" s="18" t="s">
        <v>52</v>
      </c>
      <c r="C140" s="15" t="s">
        <v>26</v>
      </c>
      <c r="D140" s="16" t="n">
        <f aca="false">D141</f>
        <v>1717.2</v>
      </c>
    </row>
    <row r="141" customFormat="false" ht="15" hidden="false" customHeight="false" outlineLevel="0" collapsed="false">
      <c r="A141" s="19" t="s">
        <v>27</v>
      </c>
      <c r="B141" s="18" t="s">
        <v>52</v>
      </c>
      <c r="C141" s="15" t="s">
        <v>28</v>
      </c>
      <c r="D141" s="16" t="n">
        <f aca="false">'прил 5'!F44</f>
        <v>1717.2</v>
      </c>
    </row>
    <row r="142" customFormat="false" ht="15" hidden="false" customHeight="false" outlineLevel="0" collapsed="false">
      <c r="A142" s="19" t="s">
        <v>39</v>
      </c>
      <c r="B142" s="18" t="s">
        <v>52</v>
      </c>
      <c r="C142" s="15" t="s">
        <v>40</v>
      </c>
      <c r="D142" s="16" t="n">
        <f aca="false">D143</f>
        <v>414.8</v>
      </c>
    </row>
    <row r="143" customFormat="false" ht="15" hidden="false" customHeight="false" outlineLevel="0" collapsed="false">
      <c r="A143" s="19" t="s">
        <v>41</v>
      </c>
      <c r="B143" s="18" t="s">
        <v>52</v>
      </c>
      <c r="C143" s="15" t="s">
        <v>42</v>
      </c>
      <c r="D143" s="16" t="n">
        <f aca="false">'прил 5'!F46</f>
        <v>414.8</v>
      </c>
    </row>
    <row r="144" customFormat="false" ht="30" hidden="false" customHeight="false" outlineLevel="0" collapsed="false">
      <c r="A144" s="17" t="s">
        <v>601</v>
      </c>
      <c r="B144" s="18" t="s">
        <v>602</v>
      </c>
      <c r="C144" s="22"/>
      <c r="D144" s="16" t="n">
        <f aca="false">D145</f>
        <v>6795.6</v>
      </c>
    </row>
    <row r="145" customFormat="false" ht="30" hidden="false" customHeight="false" outlineLevel="0" collapsed="false">
      <c r="A145" s="21" t="s">
        <v>603</v>
      </c>
      <c r="B145" s="18" t="s">
        <v>604</v>
      </c>
      <c r="C145" s="22"/>
      <c r="D145" s="16" t="n">
        <f aca="false">D146</f>
        <v>6795.6</v>
      </c>
    </row>
    <row r="146" customFormat="false" ht="15" hidden="false" customHeight="false" outlineLevel="0" collapsed="false">
      <c r="A146" s="23" t="s">
        <v>558</v>
      </c>
      <c r="B146" s="18" t="s">
        <v>604</v>
      </c>
      <c r="C146" s="15" t="s">
        <v>559</v>
      </c>
      <c r="D146" s="16" t="n">
        <f aca="false">D147</f>
        <v>6795.6</v>
      </c>
    </row>
    <row r="147" customFormat="false" ht="15" hidden="false" customHeight="false" outlineLevel="0" collapsed="false">
      <c r="A147" s="26" t="s">
        <v>605</v>
      </c>
      <c r="B147" s="18" t="s">
        <v>604</v>
      </c>
      <c r="C147" s="48" t="s">
        <v>606</v>
      </c>
      <c r="D147" s="16" t="n">
        <f aca="false">'прил 5'!F848</f>
        <v>6795.6</v>
      </c>
    </row>
    <row r="148" customFormat="false" ht="15" hidden="false" customHeight="false" outlineLevel="0" collapsed="false">
      <c r="A148" s="17" t="s">
        <v>518</v>
      </c>
      <c r="B148" s="18" t="s">
        <v>519</v>
      </c>
      <c r="C148" s="22"/>
      <c r="D148" s="16" t="n">
        <f aca="false">D149</f>
        <v>840</v>
      </c>
    </row>
    <row r="149" customFormat="false" ht="30" hidden="false" customHeight="false" outlineLevel="0" collapsed="false">
      <c r="A149" s="20" t="s">
        <v>520</v>
      </c>
      <c r="B149" s="18" t="s">
        <v>521</v>
      </c>
      <c r="C149" s="22"/>
      <c r="D149" s="16" t="n">
        <f aca="false">D150+D153</f>
        <v>840</v>
      </c>
    </row>
    <row r="150" customFormat="false" ht="30" hidden="false" customHeight="false" outlineLevel="0" collapsed="false">
      <c r="A150" s="45" t="s">
        <v>591</v>
      </c>
      <c r="B150" s="18" t="s">
        <v>592</v>
      </c>
      <c r="C150" s="22"/>
      <c r="D150" s="16" t="n">
        <f aca="false">D151</f>
        <v>200</v>
      </c>
    </row>
    <row r="151" customFormat="false" ht="30" hidden="false" customHeight="false" outlineLevel="0" collapsed="false">
      <c r="A151" s="19" t="s">
        <v>163</v>
      </c>
      <c r="B151" s="18" t="s">
        <v>592</v>
      </c>
      <c r="C151" s="15" t="n">
        <v>600</v>
      </c>
      <c r="D151" s="16" t="n">
        <f aca="false">D152</f>
        <v>200</v>
      </c>
    </row>
    <row r="152" customFormat="false" ht="15" hidden="false" customHeight="false" outlineLevel="0" collapsed="false">
      <c r="A152" s="19" t="s">
        <v>165</v>
      </c>
      <c r="B152" s="18" t="s">
        <v>592</v>
      </c>
      <c r="C152" s="15" t="n">
        <v>610</v>
      </c>
      <c r="D152" s="16" t="n">
        <f aca="false">'прил 5'!F811</f>
        <v>200</v>
      </c>
    </row>
    <row r="153" customFormat="false" ht="75" hidden="false" customHeight="false" outlineLevel="0" collapsed="false">
      <c r="A153" s="20" t="s">
        <v>522</v>
      </c>
      <c r="B153" s="18" t="s">
        <v>523</v>
      </c>
      <c r="C153" s="22"/>
      <c r="D153" s="16" t="n">
        <f aca="false">D154</f>
        <v>640</v>
      </c>
    </row>
    <row r="154" customFormat="false" ht="30" hidden="false" customHeight="false" outlineLevel="0" collapsed="false">
      <c r="A154" s="19" t="s">
        <v>163</v>
      </c>
      <c r="B154" s="18" t="s">
        <v>523</v>
      </c>
      <c r="C154" s="15" t="s">
        <v>164</v>
      </c>
      <c r="D154" s="16" t="n">
        <f aca="false">D155</f>
        <v>640</v>
      </c>
    </row>
    <row r="155" customFormat="false" ht="15" hidden="false" customHeight="false" outlineLevel="0" collapsed="false">
      <c r="A155" s="19" t="s">
        <v>165</v>
      </c>
      <c r="B155" s="18" t="s">
        <v>523</v>
      </c>
      <c r="C155" s="15" t="s">
        <v>166</v>
      </c>
      <c r="D155" s="16" t="n">
        <f aca="false">'прил 5'!F665</f>
        <v>640</v>
      </c>
    </row>
    <row r="156" customFormat="false" ht="15" hidden="false" customHeight="false" outlineLevel="0" collapsed="false">
      <c r="A156" s="17" t="s">
        <v>563</v>
      </c>
      <c r="B156" s="18" t="s">
        <v>564</v>
      </c>
      <c r="C156" s="22"/>
      <c r="D156" s="16" t="n">
        <f aca="false">D157</f>
        <v>6701</v>
      </c>
    </row>
    <row r="157" customFormat="false" ht="30" hidden="false" customHeight="false" outlineLevel="0" collapsed="false">
      <c r="A157" s="20" t="s">
        <v>565</v>
      </c>
      <c r="B157" s="18" t="s">
        <v>566</v>
      </c>
      <c r="C157" s="22"/>
      <c r="D157" s="16" t="n">
        <f aca="false">D158</f>
        <v>6701</v>
      </c>
    </row>
    <row r="158" customFormat="false" ht="15" hidden="false" customHeight="false" outlineLevel="0" collapsed="false">
      <c r="A158" s="20" t="s">
        <v>567</v>
      </c>
      <c r="B158" s="18" t="s">
        <v>568</v>
      </c>
      <c r="C158" s="22"/>
      <c r="D158" s="16" t="n">
        <f aca="false">D159+D161</f>
        <v>6701</v>
      </c>
    </row>
    <row r="159" customFormat="false" ht="15" hidden="false" customHeight="false" outlineLevel="0" collapsed="false">
      <c r="A159" s="19" t="s">
        <v>39</v>
      </c>
      <c r="B159" s="18" t="s">
        <v>568</v>
      </c>
      <c r="C159" s="15" t="s">
        <v>40</v>
      </c>
      <c r="D159" s="16" t="n">
        <f aca="false">D160</f>
        <v>6246</v>
      </c>
    </row>
    <row r="160" customFormat="false" ht="15" hidden="false" customHeight="false" outlineLevel="0" collapsed="false">
      <c r="A160" s="19" t="s">
        <v>41</v>
      </c>
      <c r="B160" s="18" t="s">
        <v>568</v>
      </c>
      <c r="C160" s="15" t="s">
        <v>42</v>
      </c>
      <c r="D160" s="16" t="n">
        <f aca="false">'прил 5'!F779</f>
        <v>6246</v>
      </c>
    </row>
    <row r="161" customFormat="false" ht="30" hidden="false" customHeight="false" outlineLevel="0" collapsed="false">
      <c r="A161" s="19" t="s">
        <v>163</v>
      </c>
      <c r="B161" s="18" t="s">
        <v>568</v>
      </c>
      <c r="C161" s="15" t="s">
        <v>164</v>
      </c>
      <c r="D161" s="16" t="n">
        <f aca="false">D162</f>
        <v>455</v>
      </c>
    </row>
    <row r="162" customFormat="false" ht="15" hidden="false" customHeight="false" outlineLevel="0" collapsed="false">
      <c r="A162" s="19" t="s">
        <v>165</v>
      </c>
      <c r="B162" s="18" t="s">
        <v>568</v>
      </c>
      <c r="C162" s="15" t="s">
        <v>166</v>
      </c>
      <c r="D162" s="16" t="n">
        <f aca="false">'прил 5'!F781</f>
        <v>455</v>
      </c>
    </row>
    <row r="163" customFormat="false" ht="15.6" hidden="false" customHeight="false" outlineLevel="0" collapsed="false">
      <c r="A163" s="61" t="s">
        <v>653</v>
      </c>
      <c r="B163" s="62" t="s">
        <v>654</v>
      </c>
      <c r="C163" s="67"/>
      <c r="D163" s="69" t="n">
        <f aca="false">D164+D169</f>
        <v>63163</v>
      </c>
    </row>
    <row r="164" customFormat="false" ht="15" hidden="false" customHeight="false" outlineLevel="0" collapsed="false">
      <c r="A164" s="17" t="s">
        <v>655</v>
      </c>
      <c r="B164" s="18" t="s">
        <v>656</v>
      </c>
      <c r="C164" s="22"/>
      <c r="D164" s="16" t="n">
        <f aca="false">D165</f>
        <v>426</v>
      </c>
    </row>
    <row r="165" customFormat="false" ht="30" hidden="false" customHeight="false" outlineLevel="0" collapsed="false">
      <c r="A165" s="17" t="s">
        <v>657</v>
      </c>
      <c r="B165" s="18" t="s">
        <v>658</v>
      </c>
      <c r="C165" s="22"/>
      <c r="D165" s="16" t="n">
        <f aca="false">D166</f>
        <v>426</v>
      </c>
    </row>
    <row r="166" customFormat="false" ht="30" hidden="false" customHeight="false" outlineLevel="0" collapsed="false">
      <c r="A166" s="20" t="s">
        <v>659</v>
      </c>
      <c r="B166" s="18" t="s">
        <v>660</v>
      </c>
      <c r="C166" s="22"/>
      <c r="D166" s="16" t="n">
        <f aca="false">D167</f>
        <v>426</v>
      </c>
    </row>
    <row r="167" customFormat="false" ht="15" hidden="false" customHeight="false" outlineLevel="0" collapsed="false">
      <c r="A167" s="19" t="s">
        <v>39</v>
      </c>
      <c r="B167" s="18" t="s">
        <v>660</v>
      </c>
      <c r="C167" s="15" t="s">
        <v>40</v>
      </c>
      <c r="D167" s="16" t="n">
        <f aca="false">D168</f>
        <v>426</v>
      </c>
    </row>
    <row r="168" customFormat="false" ht="15" hidden="false" customHeight="false" outlineLevel="0" collapsed="false">
      <c r="A168" s="19" t="s">
        <v>41</v>
      </c>
      <c r="B168" s="18" t="s">
        <v>660</v>
      </c>
      <c r="C168" s="15" t="s">
        <v>42</v>
      </c>
      <c r="D168" s="16" t="n">
        <f aca="false">'прил 5'!F908</f>
        <v>426</v>
      </c>
    </row>
    <row r="169" customFormat="false" ht="15" hidden="false" customHeight="false" outlineLevel="0" collapsed="false">
      <c r="A169" s="17" t="s">
        <v>662</v>
      </c>
      <c r="B169" s="18" t="s">
        <v>663</v>
      </c>
      <c r="C169" s="22"/>
      <c r="D169" s="37" t="n">
        <f aca="false">D170</f>
        <v>62737</v>
      </c>
    </row>
    <row r="170" customFormat="false" ht="15" hidden="false" customHeight="false" outlineLevel="0" collapsed="false">
      <c r="A170" s="17" t="s">
        <v>664</v>
      </c>
      <c r="B170" s="18" t="s">
        <v>665</v>
      </c>
      <c r="C170" s="22"/>
      <c r="D170" s="37" t="n">
        <f aca="false">D171</f>
        <v>62737</v>
      </c>
    </row>
    <row r="171" customFormat="false" ht="30" hidden="false" customHeight="false" outlineLevel="0" collapsed="false">
      <c r="A171" s="20" t="s">
        <v>666</v>
      </c>
      <c r="B171" s="18" t="s">
        <v>667</v>
      </c>
      <c r="C171" s="15"/>
      <c r="D171" s="37" t="n">
        <f aca="false">D172</f>
        <v>62737</v>
      </c>
    </row>
    <row r="172" customFormat="false" ht="30" hidden="false" customHeight="false" outlineLevel="0" collapsed="false">
      <c r="A172" s="19" t="s">
        <v>163</v>
      </c>
      <c r="B172" s="18" t="s">
        <v>667</v>
      </c>
      <c r="C172" s="15" t="n">
        <v>600</v>
      </c>
      <c r="D172" s="37" t="n">
        <f aca="false">D173</f>
        <v>62737</v>
      </c>
    </row>
    <row r="173" customFormat="false" ht="15" hidden="false" customHeight="false" outlineLevel="0" collapsed="false">
      <c r="A173" s="19" t="s">
        <v>165</v>
      </c>
      <c r="B173" s="18" t="s">
        <v>667</v>
      </c>
      <c r="C173" s="15" t="n">
        <v>610</v>
      </c>
      <c r="D173" s="37" t="n">
        <f aca="false">'прил 5'!F915</f>
        <v>62737</v>
      </c>
    </row>
    <row r="174" customFormat="false" ht="15.6" hidden="false" customHeight="false" outlineLevel="0" collapsed="false">
      <c r="A174" s="61" t="s">
        <v>249</v>
      </c>
      <c r="B174" s="62" t="s">
        <v>250</v>
      </c>
      <c r="C174" s="67"/>
      <c r="D174" s="69" t="n">
        <f aca="false">D180+D175</f>
        <v>1165</v>
      </c>
    </row>
    <row r="175" customFormat="false" ht="15" hidden="false" customHeight="false" outlineLevel="0" collapsed="false">
      <c r="A175" s="34" t="s">
        <v>251</v>
      </c>
      <c r="B175" s="35" t="s">
        <v>252</v>
      </c>
      <c r="C175" s="22"/>
      <c r="D175" s="37" t="n">
        <f aca="false">D176</f>
        <v>250</v>
      </c>
    </row>
    <row r="176" customFormat="false" ht="45" hidden="false" customHeight="false" outlineLevel="0" collapsed="false">
      <c r="A176" s="34" t="s">
        <v>253</v>
      </c>
      <c r="B176" s="35" t="s">
        <v>254</v>
      </c>
      <c r="C176" s="22"/>
      <c r="D176" s="37" t="n">
        <f aca="false">D177</f>
        <v>250</v>
      </c>
    </row>
    <row r="177" customFormat="false" ht="15" hidden="false" customHeight="false" outlineLevel="0" collapsed="false">
      <c r="A177" s="21" t="s">
        <v>255</v>
      </c>
      <c r="B177" s="18" t="s">
        <v>256</v>
      </c>
      <c r="C177" s="22"/>
      <c r="D177" s="37" t="n">
        <f aca="false">D178</f>
        <v>250</v>
      </c>
    </row>
    <row r="178" customFormat="false" ht="15" hidden="false" customHeight="false" outlineLevel="0" collapsed="false">
      <c r="A178" s="19" t="s">
        <v>39</v>
      </c>
      <c r="B178" s="18" t="s">
        <v>256</v>
      </c>
      <c r="C178" s="15" t="s">
        <v>40</v>
      </c>
      <c r="D178" s="16" t="n">
        <f aca="false">D179</f>
        <v>250</v>
      </c>
    </row>
    <row r="179" customFormat="false" ht="15" hidden="false" customHeight="false" outlineLevel="0" collapsed="false">
      <c r="A179" s="19" t="s">
        <v>41</v>
      </c>
      <c r="B179" s="18" t="s">
        <v>256</v>
      </c>
      <c r="C179" s="15" t="s">
        <v>42</v>
      </c>
      <c r="D179" s="16" t="n">
        <f aca="false">'прил 5'!F308</f>
        <v>250</v>
      </c>
    </row>
    <row r="180" customFormat="false" ht="15" hidden="false" customHeight="false" outlineLevel="0" collapsed="false">
      <c r="A180" s="17" t="s">
        <v>257</v>
      </c>
      <c r="B180" s="18" t="s">
        <v>258</v>
      </c>
      <c r="C180" s="22"/>
      <c r="D180" s="16" t="n">
        <f aca="false">D181</f>
        <v>915</v>
      </c>
    </row>
    <row r="181" customFormat="false" ht="45" hidden="false" customHeight="false" outlineLevel="0" collapsed="false">
      <c r="A181" s="17" t="s">
        <v>259</v>
      </c>
      <c r="B181" s="18" t="s">
        <v>260</v>
      </c>
      <c r="C181" s="22"/>
      <c r="D181" s="16" t="n">
        <f aca="false">D182</f>
        <v>915</v>
      </c>
    </row>
    <row r="182" customFormat="false" ht="30" hidden="false" customHeight="false" outlineLevel="0" collapsed="false">
      <c r="A182" s="17" t="s">
        <v>261</v>
      </c>
      <c r="B182" s="18" t="s">
        <v>262</v>
      </c>
      <c r="C182" s="22"/>
      <c r="D182" s="16" t="n">
        <f aca="false">D183+D185</f>
        <v>915</v>
      </c>
    </row>
    <row r="183" customFormat="false" ht="45" hidden="false" customHeight="false" outlineLevel="0" collapsed="false">
      <c r="A183" s="19" t="s">
        <v>25</v>
      </c>
      <c r="B183" s="18" t="s">
        <v>262</v>
      </c>
      <c r="C183" s="15" t="s">
        <v>26</v>
      </c>
      <c r="D183" s="16" t="n">
        <f aca="false">D184</f>
        <v>245.1</v>
      </c>
    </row>
    <row r="184" customFormat="false" ht="15" hidden="false" customHeight="false" outlineLevel="0" collapsed="false">
      <c r="A184" s="19" t="s">
        <v>27</v>
      </c>
      <c r="B184" s="18" t="s">
        <v>262</v>
      </c>
      <c r="C184" s="15" t="s">
        <v>28</v>
      </c>
      <c r="D184" s="16" t="n">
        <f aca="false">'прил 5'!F313</f>
        <v>245.1</v>
      </c>
    </row>
    <row r="185" customFormat="false" ht="15" hidden="false" customHeight="false" outlineLevel="0" collapsed="false">
      <c r="A185" s="19" t="s">
        <v>39</v>
      </c>
      <c r="B185" s="18" t="s">
        <v>262</v>
      </c>
      <c r="C185" s="15" t="s">
        <v>40</v>
      </c>
      <c r="D185" s="16" t="n">
        <f aca="false">D186</f>
        <v>669.9</v>
      </c>
    </row>
    <row r="186" customFormat="false" ht="15" hidden="false" customHeight="false" outlineLevel="0" collapsed="false">
      <c r="A186" s="19" t="s">
        <v>41</v>
      </c>
      <c r="B186" s="18" t="s">
        <v>262</v>
      </c>
      <c r="C186" s="15" t="s">
        <v>42</v>
      </c>
      <c r="D186" s="16" t="n">
        <f aca="false">'прил 5'!F315</f>
        <v>669.9</v>
      </c>
    </row>
    <row r="187" customFormat="false" ht="15.6" hidden="false" customHeight="false" outlineLevel="0" collapsed="false">
      <c r="A187" s="61" t="s">
        <v>441</v>
      </c>
      <c r="B187" s="62" t="s">
        <v>442</v>
      </c>
      <c r="C187" s="67"/>
      <c r="D187" s="69" t="n">
        <f aca="false">D188+D199+D206</f>
        <v>1729</v>
      </c>
    </row>
    <row r="188" customFormat="false" ht="15" hidden="false" customHeight="false" outlineLevel="0" collapsed="false">
      <c r="A188" s="17" t="s">
        <v>443</v>
      </c>
      <c r="B188" s="18" t="s">
        <v>444</v>
      </c>
      <c r="C188" s="22"/>
      <c r="D188" s="37" t="n">
        <f aca="false">D189</f>
        <v>546</v>
      </c>
    </row>
    <row r="189" customFormat="false" ht="30" hidden="false" customHeight="false" outlineLevel="0" collapsed="false">
      <c r="A189" s="21" t="s">
        <v>445</v>
      </c>
      <c r="B189" s="18" t="s">
        <v>446</v>
      </c>
      <c r="C189" s="22"/>
      <c r="D189" s="16" t="n">
        <f aca="false">D190+D195</f>
        <v>546</v>
      </c>
    </row>
    <row r="190" customFormat="false" ht="15" hidden="false" customHeight="false" outlineLevel="0" collapsed="false">
      <c r="A190" s="25" t="s">
        <v>447</v>
      </c>
      <c r="B190" s="18" t="s">
        <v>448</v>
      </c>
      <c r="C190" s="22"/>
      <c r="D190" s="16" t="n">
        <f aca="false">D191+D193</f>
        <v>480</v>
      </c>
    </row>
    <row r="191" customFormat="false" ht="15" hidden="false" customHeight="false" outlineLevel="0" collapsed="false">
      <c r="A191" s="19" t="s">
        <v>39</v>
      </c>
      <c r="B191" s="18" t="s">
        <v>448</v>
      </c>
      <c r="C191" s="15" t="s">
        <v>40</v>
      </c>
      <c r="D191" s="16" t="n">
        <f aca="false">D192</f>
        <v>480</v>
      </c>
    </row>
    <row r="192" customFormat="false" ht="15" hidden="false" customHeight="false" outlineLevel="0" collapsed="false">
      <c r="A192" s="19" t="s">
        <v>41</v>
      </c>
      <c r="B192" s="18" t="s">
        <v>448</v>
      </c>
      <c r="C192" s="15" t="s">
        <v>42</v>
      </c>
      <c r="D192" s="16" t="n">
        <f aca="false">'прил 5'!F557</f>
        <v>480</v>
      </c>
    </row>
    <row r="193" customFormat="false" ht="30" hidden="false" customHeight="false" outlineLevel="0" collapsed="false">
      <c r="A193" s="19" t="s">
        <v>163</v>
      </c>
      <c r="B193" s="18" t="s">
        <v>448</v>
      </c>
      <c r="C193" s="15" t="s">
        <v>164</v>
      </c>
      <c r="D193" s="16" t="n">
        <f aca="false">D194</f>
        <v>0</v>
      </c>
    </row>
    <row r="194" customFormat="false" ht="15" hidden="false" customHeight="false" outlineLevel="0" collapsed="false">
      <c r="A194" s="19" t="s">
        <v>165</v>
      </c>
      <c r="B194" s="18" t="s">
        <v>448</v>
      </c>
      <c r="C194" s="15" t="s">
        <v>166</v>
      </c>
      <c r="D194" s="16" t="n">
        <f aca="false">'прил 5'!F559</f>
        <v>0</v>
      </c>
    </row>
    <row r="195" customFormat="false" ht="15" hidden="false" customHeight="false" outlineLevel="0" collapsed="false">
      <c r="A195" s="21" t="s">
        <v>449</v>
      </c>
      <c r="B195" s="18" t="s">
        <v>450</v>
      </c>
      <c r="C195" s="22"/>
      <c r="D195" s="16" t="n">
        <f aca="false">D196</f>
        <v>66</v>
      </c>
    </row>
    <row r="196" customFormat="false" ht="15" hidden="false" customHeight="false" outlineLevel="0" collapsed="false">
      <c r="A196" s="25" t="s">
        <v>447</v>
      </c>
      <c r="B196" s="18" t="s">
        <v>451</v>
      </c>
      <c r="C196" s="22"/>
      <c r="D196" s="16" t="n">
        <f aca="false">D197</f>
        <v>66</v>
      </c>
    </row>
    <row r="197" customFormat="false" ht="15" hidden="false" customHeight="false" outlineLevel="0" collapsed="false">
      <c r="A197" s="19" t="s">
        <v>39</v>
      </c>
      <c r="B197" s="18" t="s">
        <v>451</v>
      </c>
      <c r="C197" s="15" t="s">
        <v>40</v>
      </c>
      <c r="D197" s="16" t="n">
        <f aca="false">D198</f>
        <v>66</v>
      </c>
    </row>
    <row r="198" customFormat="false" ht="15" hidden="false" customHeight="false" outlineLevel="0" collapsed="false">
      <c r="A198" s="19" t="s">
        <v>41</v>
      </c>
      <c r="B198" s="18" t="s">
        <v>451</v>
      </c>
      <c r="C198" s="15" t="s">
        <v>42</v>
      </c>
      <c r="D198" s="16" t="n">
        <f aca="false">'прил 5'!F563</f>
        <v>66</v>
      </c>
    </row>
    <row r="199" customFormat="false" ht="15" hidden="false" customHeight="false" outlineLevel="0" collapsed="false">
      <c r="A199" s="17" t="s">
        <v>452</v>
      </c>
      <c r="B199" s="18" t="s">
        <v>453</v>
      </c>
      <c r="C199" s="22"/>
      <c r="D199" s="37" t="n">
        <f aca="false">D200</f>
        <v>633</v>
      </c>
    </row>
    <row r="200" customFormat="false" ht="15" hidden="false" customHeight="false" outlineLevel="0" collapsed="false">
      <c r="A200" s="21" t="s">
        <v>454</v>
      </c>
      <c r="B200" s="18" t="s">
        <v>455</v>
      </c>
      <c r="C200" s="22"/>
      <c r="D200" s="37" t="n">
        <f aca="false">D201</f>
        <v>633</v>
      </c>
    </row>
    <row r="201" customFormat="false" ht="30" hidden="false" customHeight="false" outlineLevel="0" collapsed="false">
      <c r="A201" s="21" t="s">
        <v>456</v>
      </c>
      <c r="B201" s="18" t="s">
        <v>457</v>
      </c>
      <c r="C201" s="22"/>
      <c r="D201" s="16" t="n">
        <f aca="false">D202+D204</f>
        <v>633</v>
      </c>
    </row>
    <row r="202" customFormat="false" ht="15" hidden="false" customHeight="false" outlineLevel="0" collapsed="false">
      <c r="A202" s="19" t="s">
        <v>39</v>
      </c>
      <c r="B202" s="18" t="s">
        <v>457</v>
      </c>
      <c r="C202" s="15" t="s">
        <v>40</v>
      </c>
      <c r="D202" s="16" t="n">
        <f aca="false">D203</f>
        <v>633</v>
      </c>
    </row>
    <row r="203" customFormat="false" ht="15" hidden="false" customHeight="false" outlineLevel="0" collapsed="false">
      <c r="A203" s="19" t="s">
        <v>41</v>
      </c>
      <c r="B203" s="18" t="s">
        <v>457</v>
      </c>
      <c r="C203" s="15" t="s">
        <v>42</v>
      </c>
      <c r="D203" s="16" t="n">
        <f aca="false">'прил 5'!F568</f>
        <v>633</v>
      </c>
    </row>
    <row r="204" customFormat="false" ht="30" hidden="false" customHeight="false" outlineLevel="0" collapsed="false">
      <c r="A204" s="19" t="s">
        <v>163</v>
      </c>
      <c r="B204" s="18" t="s">
        <v>457</v>
      </c>
      <c r="C204" s="15" t="s">
        <v>164</v>
      </c>
      <c r="D204" s="16" t="n">
        <f aca="false">D205</f>
        <v>0</v>
      </c>
    </row>
    <row r="205" customFormat="false" ht="15" hidden="false" customHeight="false" outlineLevel="0" collapsed="false">
      <c r="A205" s="19" t="s">
        <v>165</v>
      </c>
      <c r="B205" s="18" t="s">
        <v>457</v>
      </c>
      <c r="C205" s="15" t="s">
        <v>166</v>
      </c>
      <c r="D205" s="16" t="n">
        <f aca="false">'прил 5'!F570</f>
        <v>0</v>
      </c>
    </row>
    <row r="206" customFormat="false" ht="30" hidden="false" customHeight="false" outlineLevel="0" collapsed="false">
      <c r="A206" s="17" t="s">
        <v>458</v>
      </c>
      <c r="B206" s="18" t="s">
        <v>459</v>
      </c>
      <c r="C206" s="22"/>
      <c r="D206" s="37" t="n">
        <f aca="false">D207</f>
        <v>550</v>
      </c>
    </row>
    <row r="207" customFormat="false" ht="15" hidden="false" customHeight="false" outlineLevel="0" collapsed="false">
      <c r="A207" s="21" t="s">
        <v>460</v>
      </c>
      <c r="B207" s="18" t="s">
        <v>461</v>
      </c>
      <c r="C207" s="22"/>
      <c r="D207" s="37" t="n">
        <f aca="false">D211+D208</f>
        <v>550</v>
      </c>
    </row>
    <row r="208" customFormat="false" ht="30" hidden="false" customHeight="false" outlineLevel="0" collapsed="false">
      <c r="A208" s="21" t="s">
        <v>462</v>
      </c>
      <c r="B208" s="18" t="s">
        <v>463</v>
      </c>
      <c r="C208" s="22"/>
      <c r="D208" s="37" t="n">
        <f aca="false">D209</f>
        <v>500</v>
      </c>
    </row>
    <row r="209" customFormat="false" ht="30" hidden="false" customHeight="false" outlineLevel="0" collapsed="false">
      <c r="A209" s="19" t="s">
        <v>163</v>
      </c>
      <c r="B209" s="18" t="s">
        <v>463</v>
      </c>
      <c r="C209" s="22" t="n">
        <v>600</v>
      </c>
      <c r="D209" s="37" t="n">
        <f aca="false">D210</f>
        <v>500</v>
      </c>
    </row>
    <row r="210" customFormat="false" ht="15" hidden="false" customHeight="false" outlineLevel="0" collapsed="false">
      <c r="A210" s="19" t="s">
        <v>165</v>
      </c>
      <c r="B210" s="18" t="s">
        <v>463</v>
      </c>
      <c r="C210" s="22" t="n">
        <v>610</v>
      </c>
      <c r="D210" s="37" t="n">
        <f aca="false">'прил 5'!F575</f>
        <v>500</v>
      </c>
    </row>
    <row r="211" customFormat="false" ht="30" hidden="false" customHeight="false" outlineLevel="0" collapsed="false">
      <c r="A211" s="21" t="s">
        <v>464</v>
      </c>
      <c r="B211" s="18" t="s">
        <v>465</v>
      </c>
      <c r="C211" s="22"/>
      <c r="D211" s="16" t="n">
        <f aca="false">D212</f>
        <v>50</v>
      </c>
    </row>
    <row r="212" customFormat="false" ht="15" hidden="false" customHeight="false" outlineLevel="0" collapsed="false">
      <c r="A212" s="19" t="s">
        <v>39</v>
      </c>
      <c r="B212" s="18" t="s">
        <v>465</v>
      </c>
      <c r="C212" s="15" t="s">
        <v>40</v>
      </c>
      <c r="D212" s="16" t="n">
        <f aca="false">D213</f>
        <v>50</v>
      </c>
    </row>
    <row r="213" customFormat="false" ht="15" hidden="false" customHeight="false" outlineLevel="0" collapsed="false">
      <c r="A213" s="19" t="s">
        <v>41</v>
      </c>
      <c r="B213" s="18" t="s">
        <v>465</v>
      </c>
      <c r="C213" s="15" t="s">
        <v>42</v>
      </c>
      <c r="D213" s="16" t="n">
        <f aca="false">'прил 5'!F578</f>
        <v>50</v>
      </c>
    </row>
    <row r="214" customFormat="false" ht="31.2" hidden="false" customHeight="false" outlineLevel="0" collapsed="false">
      <c r="A214" s="61" t="s">
        <v>115</v>
      </c>
      <c r="B214" s="62" t="s">
        <v>116</v>
      </c>
      <c r="C214" s="67"/>
      <c r="D214" s="13" t="n">
        <f aca="false">D215+D262+D277+D282+D289+D300</f>
        <v>109268.3</v>
      </c>
    </row>
    <row r="215" customFormat="false" ht="15" hidden="false" customHeight="false" outlineLevel="0" collapsed="false">
      <c r="A215" s="17" t="s">
        <v>117</v>
      </c>
      <c r="B215" s="18" t="s">
        <v>118</v>
      </c>
      <c r="C215" s="22"/>
      <c r="D215" s="16" t="n">
        <f aca="false">D216+D228+D232+D236+D240+D244+D248</f>
        <v>64105.9</v>
      </c>
    </row>
    <row r="216" customFormat="false" ht="45" hidden="false" customHeight="false" outlineLevel="0" collapsed="false">
      <c r="A216" s="21" t="s">
        <v>213</v>
      </c>
      <c r="B216" s="18" t="s">
        <v>120</v>
      </c>
      <c r="C216" s="22"/>
      <c r="D216" s="16" t="n">
        <f aca="false">D217+D220+D223</f>
        <v>41500</v>
      </c>
    </row>
    <row r="217" customFormat="false" ht="45" hidden="false" customHeight="false" outlineLevel="0" collapsed="false">
      <c r="A217" s="17" t="s">
        <v>214</v>
      </c>
      <c r="B217" s="18" t="s">
        <v>215</v>
      </c>
      <c r="C217" s="22"/>
      <c r="D217" s="16" t="n">
        <f aca="false">D218</f>
        <v>3000</v>
      </c>
    </row>
    <row r="218" customFormat="false" ht="15" hidden="false" customHeight="false" outlineLevel="0" collapsed="false">
      <c r="A218" s="19" t="s">
        <v>39</v>
      </c>
      <c r="B218" s="18" t="s">
        <v>215</v>
      </c>
      <c r="C218" s="15" t="s">
        <v>40</v>
      </c>
      <c r="D218" s="16" t="n">
        <f aca="false">D219</f>
        <v>3000</v>
      </c>
    </row>
    <row r="219" customFormat="false" ht="15" hidden="false" customHeight="false" outlineLevel="0" collapsed="false">
      <c r="A219" s="19" t="s">
        <v>41</v>
      </c>
      <c r="B219" s="18" t="s">
        <v>215</v>
      </c>
      <c r="C219" s="15" t="s">
        <v>42</v>
      </c>
      <c r="D219" s="16" t="n">
        <f aca="false">'прил 5'!F263</f>
        <v>3000</v>
      </c>
    </row>
    <row r="220" customFormat="false" ht="30" hidden="false" customHeight="false" outlineLevel="0" collapsed="false">
      <c r="A220" s="19" t="s">
        <v>216</v>
      </c>
      <c r="B220" s="18" t="s">
        <v>217</v>
      </c>
      <c r="C220" s="15"/>
      <c r="D220" s="16" t="n">
        <f aca="false">D221</f>
        <v>500</v>
      </c>
    </row>
    <row r="221" customFormat="false" ht="15" hidden="false" customHeight="false" outlineLevel="0" collapsed="false">
      <c r="A221" s="19" t="s">
        <v>39</v>
      </c>
      <c r="B221" s="18" t="s">
        <v>217</v>
      </c>
      <c r="C221" s="15" t="s">
        <v>40</v>
      </c>
      <c r="D221" s="16" t="n">
        <f aca="false">D222</f>
        <v>500</v>
      </c>
    </row>
    <row r="222" customFormat="false" ht="15" hidden="false" customHeight="false" outlineLevel="0" collapsed="false">
      <c r="A222" s="19" t="s">
        <v>41</v>
      </c>
      <c r="B222" s="18" t="s">
        <v>217</v>
      </c>
      <c r="C222" s="15" t="s">
        <v>42</v>
      </c>
      <c r="D222" s="16" t="n">
        <f aca="false">'прил 5'!F266</f>
        <v>500</v>
      </c>
    </row>
    <row r="223" customFormat="false" ht="15" hidden="false" customHeight="false" outlineLevel="0" collapsed="false">
      <c r="A223" s="19" t="s">
        <v>121</v>
      </c>
      <c r="B223" s="18" t="s">
        <v>122</v>
      </c>
      <c r="C223" s="15"/>
      <c r="D223" s="16" t="n">
        <f aca="false">D224+D226</f>
        <v>38000</v>
      </c>
    </row>
    <row r="224" customFormat="false" ht="15" hidden="false" customHeight="false" outlineLevel="0" collapsed="false">
      <c r="A224" s="19" t="s">
        <v>39</v>
      </c>
      <c r="B224" s="18" t="s">
        <v>122</v>
      </c>
      <c r="C224" s="15" t="s">
        <v>40</v>
      </c>
      <c r="D224" s="16" t="n">
        <f aca="false">D225</f>
        <v>2758.4</v>
      </c>
    </row>
    <row r="225" customFormat="false" ht="15" hidden="false" customHeight="false" outlineLevel="0" collapsed="false">
      <c r="A225" s="19" t="s">
        <v>41</v>
      </c>
      <c r="B225" s="18" t="s">
        <v>122</v>
      </c>
      <c r="C225" s="15" t="s">
        <v>42</v>
      </c>
      <c r="D225" s="16" t="n">
        <f aca="false">'прил 5'!F269+'прил 5'!F123</f>
        <v>2758.4</v>
      </c>
    </row>
    <row r="226" customFormat="false" ht="30" hidden="false" customHeight="false" outlineLevel="0" collapsed="false">
      <c r="A226" s="19" t="s">
        <v>163</v>
      </c>
      <c r="B226" s="18" t="s">
        <v>122</v>
      </c>
      <c r="C226" s="15" t="s">
        <v>164</v>
      </c>
      <c r="D226" s="16" t="n">
        <f aca="false">D227</f>
        <v>35241.6</v>
      </c>
    </row>
    <row r="227" customFormat="false" ht="15" hidden="false" customHeight="false" outlineLevel="0" collapsed="false">
      <c r="A227" s="19" t="s">
        <v>165</v>
      </c>
      <c r="B227" s="18" t="s">
        <v>122</v>
      </c>
      <c r="C227" s="15" t="s">
        <v>166</v>
      </c>
      <c r="D227" s="16" t="n">
        <f aca="false">'прил 5'!F817+'прил 5'!F718+'прил 5'!F605+'прил 5'!F671</f>
        <v>35241.6</v>
      </c>
    </row>
    <row r="228" customFormat="false" ht="30" hidden="false" customHeight="false" outlineLevel="0" collapsed="false">
      <c r="A228" s="21" t="s">
        <v>218</v>
      </c>
      <c r="B228" s="18" t="s">
        <v>219</v>
      </c>
      <c r="C228" s="22"/>
      <c r="D228" s="16" t="n">
        <f aca="false">D229</f>
        <v>110</v>
      </c>
    </row>
    <row r="229" customFormat="false" ht="30" hidden="false" customHeight="false" outlineLevel="0" collapsed="false">
      <c r="A229" s="32" t="s">
        <v>220</v>
      </c>
      <c r="B229" s="18" t="s">
        <v>221</v>
      </c>
      <c r="C229" s="68"/>
      <c r="D229" s="16" t="n">
        <f aca="false">D230</f>
        <v>110</v>
      </c>
    </row>
    <row r="230" customFormat="false" ht="15" hidden="false" customHeight="false" outlineLevel="0" collapsed="false">
      <c r="A230" s="19" t="s">
        <v>39</v>
      </c>
      <c r="B230" s="18" t="s">
        <v>221</v>
      </c>
      <c r="C230" s="15" t="s">
        <v>40</v>
      </c>
      <c r="D230" s="16" t="n">
        <f aca="false">D231</f>
        <v>110</v>
      </c>
    </row>
    <row r="231" customFormat="false" ht="15" hidden="false" customHeight="false" outlineLevel="0" collapsed="false">
      <c r="A231" s="19" t="s">
        <v>41</v>
      </c>
      <c r="B231" s="18" t="s">
        <v>221</v>
      </c>
      <c r="C231" s="15" t="s">
        <v>42</v>
      </c>
      <c r="D231" s="16" t="n">
        <f aca="false">'прил 5'!F273</f>
        <v>110</v>
      </c>
    </row>
    <row r="232" customFormat="false" ht="45" hidden="false" customHeight="false" outlineLevel="0" collapsed="false">
      <c r="A232" s="29" t="s">
        <v>222</v>
      </c>
      <c r="B232" s="18" t="s">
        <v>223</v>
      </c>
      <c r="C232" s="15"/>
      <c r="D232" s="16" t="n">
        <f aca="false">D233</f>
        <v>150</v>
      </c>
    </row>
    <row r="233" customFormat="false" ht="30" hidden="false" customHeight="false" outlineLevel="0" collapsed="false">
      <c r="A233" s="17" t="s">
        <v>224</v>
      </c>
      <c r="B233" s="18" t="s">
        <v>225</v>
      </c>
      <c r="C233" s="15"/>
      <c r="D233" s="16" t="n">
        <f aca="false">D234</f>
        <v>150</v>
      </c>
    </row>
    <row r="234" customFormat="false" ht="15" hidden="false" customHeight="false" outlineLevel="0" collapsed="false">
      <c r="A234" s="19" t="s">
        <v>39</v>
      </c>
      <c r="B234" s="18" t="s">
        <v>225</v>
      </c>
      <c r="C234" s="15" t="n">
        <v>200</v>
      </c>
      <c r="D234" s="16" t="n">
        <f aca="false">D235</f>
        <v>150</v>
      </c>
    </row>
    <row r="235" customFormat="false" ht="15" hidden="false" customHeight="false" outlineLevel="0" collapsed="false">
      <c r="A235" s="19" t="s">
        <v>41</v>
      </c>
      <c r="B235" s="18" t="s">
        <v>225</v>
      </c>
      <c r="C235" s="15" t="n">
        <v>240</v>
      </c>
      <c r="D235" s="16" t="n">
        <f aca="false">'прил 5'!F277</f>
        <v>150</v>
      </c>
    </row>
    <row r="236" customFormat="false" ht="30" hidden="false" customHeight="false" outlineLevel="0" collapsed="false">
      <c r="A236" s="21" t="s">
        <v>226</v>
      </c>
      <c r="B236" s="18" t="s">
        <v>227</v>
      </c>
      <c r="C236" s="15"/>
      <c r="D236" s="16" t="n">
        <f aca="false">D237</f>
        <v>7030</v>
      </c>
    </row>
    <row r="237" customFormat="false" ht="15" hidden="false" customHeight="false" outlineLevel="0" collapsed="false">
      <c r="A237" s="17" t="s">
        <v>228</v>
      </c>
      <c r="B237" s="18" t="s">
        <v>229</v>
      </c>
      <c r="C237" s="22"/>
      <c r="D237" s="16" t="n">
        <f aca="false">D238</f>
        <v>7030</v>
      </c>
    </row>
    <row r="238" customFormat="false" ht="15" hidden="false" customHeight="false" outlineLevel="0" collapsed="false">
      <c r="A238" s="19" t="s">
        <v>39</v>
      </c>
      <c r="B238" s="18" t="s">
        <v>229</v>
      </c>
      <c r="C238" s="15" t="s">
        <v>40</v>
      </c>
      <c r="D238" s="16" t="n">
        <f aca="false">D239</f>
        <v>7030</v>
      </c>
    </row>
    <row r="239" customFormat="false" ht="15" hidden="false" customHeight="false" outlineLevel="0" collapsed="false">
      <c r="A239" s="19" t="s">
        <v>41</v>
      </c>
      <c r="B239" s="18" t="s">
        <v>229</v>
      </c>
      <c r="C239" s="15" t="s">
        <v>42</v>
      </c>
      <c r="D239" s="16" t="n">
        <f aca="false">'прил 5'!F281</f>
        <v>7030</v>
      </c>
    </row>
    <row r="240" customFormat="false" ht="75" hidden="false" customHeight="false" outlineLevel="0" collapsed="false">
      <c r="A240" s="21" t="s">
        <v>230</v>
      </c>
      <c r="B240" s="18" t="s">
        <v>231</v>
      </c>
      <c r="C240" s="22"/>
      <c r="D240" s="16" t="n">
        <f aca="false">D241</f>
        <v>50</v>
      </c>
    </row>
    <row r="241" customFormat="false" ht="60" hidden="false" customHeight="false" outlineLevel="0" collapsed="false">
      <c r="A241" s="28" t="s">
        <v>232</v>
      </c>
      <c r="B241" s="18" t="s">
        <v>233</v>
      </c>
      <c r="C241" s="22"/>
      <c r="D241" s="16" t="n">
        <f aca="false">D242</f>
        <v>50</v>
      </c>
    </row>
    <row r="242" customFormat="false" ht="15" hidden="false" customHeight="false" outlineLevel="0" collapsed="false">
      <c r="A242" s="19" t="s">
        <v>39</v>
      </c>
      <c r="B242" s="18" t="s">
        <v>233</v>
      </c>
      <c r="C242" s="15" t="s">
        <v>40</v>
      </c>
      <c r="D242" s="16" t="n">
        <f aca="false">D243</f>
        <v>50</v>
      </c>
    </row>
    <row r="243" customFormat="false" ht="15" hidden="false" customHeight="false" outlineLevel="0" collapsed="false">
      <c r="A243" s="19" t="s">
        <v>41</v>
      </c>
      <c r="B243" s="18" t="s">
        <v>233</v>
      </c>
      <c r="C243" s="15" t="s">
        <v>42</v>
      </c>
      <c r="D243" s="16" t="n">
        <f aca="false">'прил 5'!F285</f>
        <v>50</v>
      </c>
    </row>
    <row r="244" customFormat="false" ht="60" hidden="false" customHeight="false" outlineLevel="0" collapsed="false">
      <c r="A244" s="19" t="s">
        <v>320</v>
      </c>
      <c r="B244" s="18" t="s">
        <v>321</v>
      </c>
      <c r="C244" s="15"/>
      <c r="D244" s="16" t="n">
        <f aca="false">D245</f>
        <v>676</v>
      </c>
    </row>
    <row r="245" customFormat="false" ht="45" hidden="false" customHeight="false" outlineLevel="0" collapsed="false">
      <c r="A245" s="19" t="s">
        <v>322</v>
      </c>
      <c r="B245" s="18" t="s">
        <v>323</v>
      </c>
      <c r="C245" s="15"/>
      <c r="D245" s="16" t="n">
        <f aca="false">D246</f>
        <v>676</v>
      </c>
    </row>
    <row r="246" customFormat="false" ht="15" hidden="false" customHeight="false" outlineLevel="0" collapsed="false">
      <c r="A246" s="19" t="s">
        <v>39</v>
      </c>
      <c r="B246" s="18" t="s">
        <v>323</v>
      </c>
      <c r="C246" s="15" t="s">
        <v>40</v>
      </c>
      <c r="D246" s="16" t="n">
        <f aca="false">D247</f>
        <v>676</v>
      </c>
    </row>
    <row r="247" customFormat="false" ht="15" hidden="false" customHeight="false" outlineLevel="0" collapsed="false">
      <c r="A247" s="19" t="s">
        <v>41</v>
      </c>
      <c r="B247" s="18" t="s">
        <v>323</v>
      </c>
      <c r="C247" s="15" t="s">
        <v>42</v>
      </c>
      <c r="D247" s="16" t="n">
        <f aca="false">'прил 5'!F376</f>
        <v>676</v>
      </c>
    </row>
    <row r="248" customFormat="false" ht="15" hidden="false" customHeight="false" outlineLevel="0" collapsed="false">
      <c r="A248" s="21" t="s">
        <v>395</v>
      </c>
      <c r="B248" s="18" t="s">
        <v>396</v>
      </c>
      <c r="C248" s="22"/>
      <c r="D248" s="16" t="n">
        <f aca="false">D252+D255+D249</f>
        <v>14589.9</v>
      </c>
    </row>
    <row r="249" customFormat="false" ht="15" hidden="false" customHeight="false" outlineLevel="0" collapsed="false">
      <c r="A249" s="40" t="s">
        <v>397</v>
      </c>
      <c r="B249" s="18" t="s">
        <v>398</v>
      </c>
      <c r="C249" s="15"/>
      <c r="D249" s="16" t="n">
        <f aca="false">D250</f>
        <v>5010</v>
      </c>
    </row>
    <row r="250" customFormat="false" ht="15" hidden="false" customHeight="false" outlineLevel="0" collapsed="false">
      <c r="A250" s="19" t="s">
        <v>39</v>
      </c>
      <c r="B250" s="18" t="s">
        <v>398</v>
      </c>
      <c r="C250" s="15" t="s">
        <v>40</v>
      </c>
      <c r="D250" s="16" t="n">
        <f aca="false">D251</f>
        <v>5010</v>
      </c>
    </row>
    <row r="251" customFormat="false" ht="15" hidden="false" customHeight="false" outlineLevel="0" collapsed="false">
      <c r="A251" s="19" t="s">
        <v>41</v>
      </c>
      <c r="B251" s="18" t="s">
        <v>398</v>
      </c>
      <c r="C251" s="15" t="s">
        <v>42</v>
      </c>
      <c r="D251" s="16" t="n">
        <f aca="false">'прил 5'!F471</f>
        <v>5010</v>
      </c>
    </row>
    <row r="252" customFormat="false" ht="15" hidden="false" customHeight="false" outlineLevel="0" collapsed="false">
      <c r="A252" s="41" t="s">
        <v>399</v>
      </c>
      <c r="B252" s="15" t="s">
        <v>400</v>
      </c>
      <c r="C252" s="15"/>
      <c r="D252" s="16" t="n">
        <f aca="false">D253</f>
        <v>1042</v>
      </c>
    </row>
    <row r="253" customFormat="false" ht="15" hidden="false" customHeight="false" outlineLevel="0" collapsed="false">
      <c r="A253" s="19" t="s">
        <v>39</v>
      </c>
      <c r="B253" s="15" t="s">
        <v>400</v>
      </c>
      <c r="C253" s="15" t="s">
        <v>40</v>
      </c>
      <c r="D253" s="16" t="n">
        <f aca="false">D254</f>
        <v>1042</v>
      </c>
    </row>
    <row r="254" customFormat="false" ht="15" hidden="false" customHeight="false" outlineLevel="0" collapsed="false">
      <c r="A254" s="19" t="s">
        <v>41</v>
      </c>
      <c r="B254" s="15" t="s">
        <v>400</v>
      </c>
      <c r="C254" s="15" t="s">
        <v>42</v>
      </c>
      <c r="D254" s="16" t="n">
        <f aca="false">'прил 5'!F474</f>
        <v>1042</v>
      </c>
    </row>
    <row r="255" customFormat="false" ht="30" hidden="false" customHeight="false" outlineLevel="0" collapsed="false">
      <c r="A255" s="21" t="s">
        <v>430</v>
      </c>
      <c r="B255" s="42" t="s">
        <v>431</v>
      </c>
      <c r="C255" s="22"/>
      <c r="D255" s="16" t="n">
        <f aca="false">D256+D258+D260</f>
        <v>8537.9</v>
      </c>
    </row>
    <row r="256" customFormat="false" ht="45" hidden="false" customHeight="false" outlineLevel="0" collapsed="false">
      <c r="A256" s="23" t="s">
        <v>25</v>
      </c>
      <c r="B256" s="42" t="s">
        <v>431</v>
      </c>
      <c r="C256" s="15" t="s">
        <v>26</v>
      </c>
      <c r="D256" s="16" t="n">
        <f aca="false">D257</f>
        <v>8057.9</v>
      </c>
    </row>
    <row r="257" customFormat="false" ht="15" hidden="false" customHeight="false" outlineLevel="0" collapsed="false">
      <c r="A257" s="23" t="s">
        <v>209</v>
      </c>
      <c r="B257" s="42" t="s">
        <v>431</v>
      </c>
      <c r="C257" s="15" t="s">
        <v>210</v>
      </c>
      <c r="D257" s="16" t="n">
        <f aca="false">'прил 5'!F531</f>
        <v>8057.9</v>
      </c>
    </row>
    <row r="258" customFormat="false" ht="15" hidden="false" customHeight="false" outlineLevel="0" collapsed="false">
      <c r="A258" s="19" t="s">
        <v>39</v>
      </c>
      <c r="B258" s="42" t="s">
        <v>431</v>
      </c>
      <c r="C258" s="15" t="s">
        <v>40</v>
      </c>
      <c r="D258" s="16" t="n">
        <f aca="false">D259</f>
        <v>479.6</v>
      </c>
    </row>
    <row r="259" customFormat="false" ht="15" hidden="false" customHeight="false" outlineLevel="0" collapsed="false">
      <c r="A259" s="19" t="s">
        <v>41</v>
      </c>
      <c r="B259" s="42" t="s">
        <v>431</v>
      </c>
      <c r="C259" s="15" t="s">
        <v>42</v>
      </c>
      <c r="D259" s="16" t="n">
        <f aca="false">'прил 5'!F533</f>
        <v>479.6</v>
      </c>
    </row>
    <row r="260" customFormat="false" ht="15" hidden="false" customHeight="false" outlineLevel="0" collapsed="false">
      <c r="A260" s="19" t="s">
        <v>63</v>
      </c>
      <c r="B260" s="42" t="s">
        <v>431</v>
      </c>
      <c r="C260" s="15" t="s">
        <v>64</v>
      </c>
      <c r="D260" s="16" t="n">
        <f aca="false">D261</f>
        <v>0.4</v>
      </c>
    </row>
    <row r="261" customFormat="false" ht="15" hidden="false" customHeight="false" outlineLevel="0" collapsed="false">
      <c r="A261" s="23" t="s">
        <v>65</v>
      </c>
      <c r="B261" s="42" t="s">
        <v>431</v>
      </c>
      <c r="C261" s="15" t="s">
        <v>66</v>
      </c>
      <c r="D261" s="16" t="n">
        <f aca="false">'прил 5'!F535</f>
        <v>0.4</v>
      </c>
    </row>
    <row r="262" customFormat="false" ht="30" hidden="false" customHeight="false" outlineLevel="0" collapsed="false">
      <c r="A262" s="17" t="s">
        <v>181</v>
      </c>
      <c r="B262" s="18" t="s">
        <v>182</v>
      </c>
      <c r="C262" s="22"/>
      <c r="D262" s="16" t="n">
        <f aca="false">D263+D273</f>
        <v>3380.2</v>
      </c>
    </row>
    <row r="263" customFormat="false" ht="30" hidden="false" customHeight="false" outlineLevel="0" collapsed="false">
      <c r="A263" s="21" t="s">
        <v>183</v>
      </c>
      <c r="B263" s="18" t="s">
        <v>184</v>
      </c>
      <c r="C263" s="22"/>
      <c r="D263" s="16" t="n">
        <f aca="false">D267+D264+D270</f>
        <v>2668.6</v>
      </c>
    </row>
    <row r="264" customFormat="false" ht="30" hidden="false" customHeight="false" outlineLevel="0" collapsed="false">
      <c r="A264" s="21" t="s">
        <v>185</v>
      </c>
      <c r="B264" s="18" t="s">
        <v>186</v>
      </c>
      <c r="C264" s="22"/>
      <c r="D264" s="16" t="n">
        <f aca="false">D265</f>
        <v>1692</v>
      </c>
    </row>
    <row r="265" customFormat="false" ht="15" hidden="false" customHeight="false" outlineLevel="0" collapsed="false">
      <c r="A265" s="19" t="s">
        <v>39</v>
      </c>
      <c r="B265" s="18" t="s">
        <v>186</v>
      </c>
      <c r="C265" s="15" t="s">
        <v>40</v>
      </c>
      <c r="D265" s="16" t="n">
        <f aca="false">D266</f>
        <v>1692</v>
      </c>
    </row>
    <row r="266" customFormat="false" ht="15" hidden="false" customHeight="false" outlineLevel="0" collapsed="false">
      <c r="A266" s="19" t="s">
        <v>41</v>
      </c>
      <c r="B266" s="18" t="s">
        <v>186</v>
      </c>
      <c r="C266" s="15" t="s">
        <v>42</v>
      </c>
      <c r="D266" s="16" t="n">
        <f aca="false">'прил 5'!F234</f>
        <v>1692</v>
      </c>
    </row>
    <row r="267" customFormat="false" ht="15" hidden="false" customHeight="false" outlineLevel="0" collapsed="false">
      <c r="A267" s="28" t="s">
        <v>187</v>
      </c>
      <c r="B267" s="18" t="s">
        <v>188</v>
      </c>
      <c r="C267" s="22"/>
      <c r="D267" s="16" t="n">
        <f aca="false">D268</f>
        <v>926.6</v>
      </c>
    </row>
    <row r="268" customFormat="false" ht="15" hidden="false" customHeight="false" outlineLevel="0" collapsed="false">
      <c r="A268" s="19" t="s">
        <v>39</v>
      </c>
      <c r="B268" s="18" t="s">
        <v>188</v>
      </c>
      <c r="C268" s="15" t="s">
        <v>40</v>
      </c>
      <c r="D268" s="16" t="n">
        <f aca="false">D269</f>
        <v>926.6</v>
      </c>
    </row>
    <row r="269" customFormat="false" ht="15" hidden="false" customHeight="false" outlineLevel="0" collapsed="false">
      <c r="A269" s="19" t="s">
        <v>41</v>
      </c>
      <c r="B269" s="18" t="s">
        <v>188</v>
      </c>
      <c r="C269" s="15" t="s">
        <v>42</v>
      </c>
      <c r="D269" s="16" t="n">
        <f aca="false">'прил 5'!F237</f>
        <v>926.6</v>
      </c>
    </row>
    <row r="270" customFormat="false" ht="15" hidden="false" customHeight="false" outlineLevel="0" collapsed="false">
      <c r="A270" s="21" t="s">
        <v>524</v>
      </c>
      <c r="B270" s="18" t="s">
        <v>525</v>
      </c>
      <c r="C270" s="22"/>
      <c r="D270" s="16" t="n">
        <f aca="false">D271</f>
        <v>50</v>
      </c>
    </row>
    <row r="271" customFormat="false" ht="30" hidden="false" customHeight="false" outlineLevel="0" collapsed="false">
      <c r="A271" s="19" t="s">
        <v>163</v>
      </c>
      <c r="B271" s="18" t="s">
        <v>525</v>
      </c>
      <c r="C271" s="15" t="n">
        <v>600</v>
      </c>
      <c r="D271" s="16" t="n">
        <f aca="false">D272</f>
        <v>50</v>
      </c>
    </row>
    <row r="272" customFormat="false" ht="15" hidden="false" customHeight="false" outlineLevel="0" collapsed="false">
      <c r="A272" s="19" t="s">
        <v>165</v>
      </c>
      <c r="B272" s="18" t="s">
        <v>525</v>
      </c>
      <c r="C272" s="15" t="n">
        <v>610</v>
      </c>
      <c r="D272" s="16" t="n">
        <f aca="false">'прил 5'!F676</f>
        <v>50</v>
      </c>
    </row>
    <row r="273" customFormat="false" ht="30" hidden="false" customHeight="false" outlineLevel="0" collapsed="false">
      <c r="A273" s="28" t="s">
        <v>234</v>
      </c>
      <c r="B273" s="33" t="s">
        <v>235</v>
      </c>
      <c r="C273" s="22"/>
      <c r="D273" s="16" t="n">
        <f aca="false">D274</f>
        <v>711.6</v>
      </c>
    </row>
    <row r="274" customFormat="false" ht="30" hidden="false" customHeight="false" outlineLevel="0" collapsed="false">
      <c r="A274" s="21" t="s">
        <v>236</v>
      </c>
      <c r="B274" s="18" t="s">
        <v>237</v>
      </c>
      <c r="C274" s="22"/>
      <c r="D274" s="16" t="n">
        <f aca="false">D275</f>
        <v>711.6</v>
      </c>
    </row>
    <row r="275" customFormat="false" ht="15" hidden="false" customHeight="false" outlineLevel="0" collapsed="false">
      <c r="A275" s="19" t="s">
        <v>39</v>
      </c>
      <c r="B275" s="18" t="s">
        <v>237</v>
      </c>
      <c r="C275" s="15" t="s">
        <v>40</v>
      </c>
      <c r="D275" s="16" t="n">
        <f aca="false">D276</f>
        <v>711.6</v>
      </c>
    </row>
    <row r="276" customFormat="false" ht="15" hidden="false" customHeight="false" outlineLevel="0" collapsed="false">
      <c r="A276" s="19" t="s">
        <v>41</v>
      </c>
      <c r="B276" s="18" t="s">
        <v>237</v>
      </c>
      <c r="C276" s="15" t="s">
        <v>42</v>
      </c>
      <c r="D276" s="16" t="n">
        <f aca="false">'прил 5'!F290</f>
        <v>711.6</v>
      </c>
    </row>
    <row r="277" customFormat="false" ht="30" hidden="false" customHeight="false" outlineLevel="0" collapsed="false">
      <c r="A277" s="17" t="s">
        <v>189</v>
      </c>
      <c r="B277" s="18" t="s">
        <v>190</v>
      </c>
      <c r="C277" s="22"/>
      <c r="D277" s="16" t="n">
        <f aca="false">D278</f>
        <v>1676</v>
      </c>
    </row>
    <row r="278" customFormat="false" ht="60" hidden="false" customHeight="false" outlineLevel="0" collapsed="false">
      <c r="A278" s="29" t="s">
        <v>191</v>
      </c>
      <c r="B278" s="18" t="s">
        <v>192</v>
      </c>
      <c r="C278" s="22"/>
      <c r="D278" s="16" t="n">
        <f aca="false">D279</f>
        <v>1676</v>
      </c>
    </row>
    <row r="279" customFormat="false" ht="30" hidden="false" customHeight="false" outlineLevel="0" collapsed="false">
      <c r="A279" s="21" t="s">
        <v>193</v>
      </c>
      <c r="B279" s="18" t="s">
        <v>194</v>
      </c>
      <c r="C279" s="22"/>
      <c r="D279" s="16" t="n">
        <f aca="false">D280</f>
        <v>1676</v>
      </c>
    </row>
    <row r="280" customFormat="false" ht="15" hidden="false" customHeight="false" outlineLevel="0" collapsed="false">
      <c r="A280" s="19" t="s">
        <v>39</v>
      </c>
      <c r="B280" s="18" t="s">
        <v>194</v>
      </c>
      <c r="C280" s="15" t="s">
        <v>40</v>
      </c>
      <c r="D280" s="16" t="n">
        <f aca="false">D281</f>
        <v>1676</v>
      </c>
    </row>
    <row r="281" customFormat="false" ht="15" hidden="false" customHeight="false" outlineLevel="0" collapsed="false">
      <c r="A281" s="19" t="s">
        <v>41</v>
      </c>
      <c r="B281" s="18" t="s">
        <v>194</v>
      </c>
      <c r="C281" s="15" t="s">
        <v>42</v>
      </c>
      <c r="D281" s="16" t="n">
        <f aca="false">'прил 5'!F242</f>
        <v>1676</v>
      </c>
    </row>
    <row r="282" customFormat="false" ht="15" hidden="false" customHeight="false" outlineLevel="0" collapsed="false">
      <c r="A282" s="17" t="s">
        <v>238</v>
      </c>
      <c r="B282" s="18" t="s">
        <v>239</v>
      </c>
      <c r="C282" s="22"/>
      <c r="D282" s="16" t="n">
        <f aca="false">D283</f>
        <v>1649</v>
      </c>
    </row>
    <row r="283" customFormat="false" ht="15" hidden="false" customHeight="false" outlineLevel="0" collapsed="false">
      <c r="A283" s="21" t="s">
        <v>240</v>
      </c>
      <c r="B283" s="18" t="s">
        <v>241</v>
      </c>
      <c r="C283" s="22"/>
      <c r="D283" s="16" t="n">
        <f aca="false">D284</f>
        <v>1649</v>
      </c>
    </row>
    <row r="284" customFormat="false" ht="15" hidden="false" customHeight="false" outlineLevel="0" collapsed="false">
      <c r="A284" s="25" t="s">
        <v>242</v>
      </c>
      <c r="B284" s="18" t="s">
        <v>243</v>
      </c>
      <c r="C284" s="22"/>
      <c r="D284" s="16" t="n">
        <f aca="false">D285+D287</f>
        <v>1649</v>
      </c>
    </row>
    <row r="285" customFormat="false" ht="15" hidden="false" customHeight="false" outlineLevel="0" collapsed="false">
      <c r="A285" s="19" t="s">
        <v>39</v>
      </c>
      <c r="B285" s="18" t="s">
        <v>243</v>
      </c>
      <c r="C285" s="15" t="s">
        <v>40</v>
      </c>
      <c r="D285" s="16" t="n">
        <f aca="false">D286</f>
        <v>180</v>
      </c>
    </row>
    <row r="286" customFormat="false" ht="15" hidden="false" customHeight="false" outlineLevel="0" collapsed="false">
      <c r="A286" s="19" t="s">
        <v>41</v>
      </c>
      <c r="B286" s="18" t="s">
        <v>243</v>
      </c>
      <c r="C286" s="15" t="s">
        <v>42</v>
      </c>
      <c r="D286" s="16" t="n">
        <f aca="false">'прил 5'!F295</f>
        <v>180</v>
      </c>
    </row>
    <row r="287" customFormat="false" ht="30" hidden="false" customHeight="false" outlineLevel="0" collapsed="false">
      <c r="A287" s="19" t="s">
        <v>163</v>
      </c>
      <c r="B287" s="18" t="s">
        <v>243</v>
      </c>
      <c r="C287" s="15" t="n">
        <v>600</v>
      </c>
      <c r="D287" s="16" t="n">
        <f aca="false">D288</f>
        <v>1469</v>
      </c>
    </row>
    <row r="288" customFormat="false" ht="15" hidden="false" customHeight="false" outlineLevel="0" collapsed="false">
      <c r="A288" s="19" t="s">
        <v>165</v>
      </c>
      <c r="B288" s="18" t="s">
        <v>243</v>
      </c>
      <c r="C288" s="15" t="n">
        <v>610</v>
      </c>
      <c r="D288" s="16" t="n">
        <f aca="false">'прил 5'!F610+'прил 5'!F681+'прил 5'!F723+'прил 5'!F822+'прил 5'!F921+'прил 5'!F735</f>
        <v>1469</v>
      </c>
    </row>
    <row r="289" customFormat="false" ht="15" hidden="false" customHeight="false" outlineLevel="0" collapsed="false">
      <c r="A289" s="17" t="s">
        <v>195</v>
      </c>
      <c r="B289" s="18" t="s">
        <v>196</v>
      </c>
      <c r="C289" s="22"/>
      <c r="D289" s="16" t="n">
        <f aca="false">D290+D296</f>
        <v>365</v>
      </c>
    </row>
    <row r="290" customFormat="false" ht="45" hidden="false" customHeight="false" outlineLevel="0" collapsed="false">
      <c r="A290" s="21" t="s">
        <v>197</v>
      </c>
      <c r="B290" s="18" t="s">
        <v>198</v>
      </c>
      <c r="C290" s="22"/>
      <c r="D290" s="16" t="n">
        <f aca="false">D291</f>
        <v>231</v>
      </c>
    </row>
    <row r="291" customFormat="false" ht="30" hidden="false" customHeight="false" outlineLevel="0" collapsed="false">
      <c r="A291" s="21" t="s">
        <v>199</v>
      </c>
      <c r="B291" s="18" t="s">
        <v>200</v>
      </c>
      <c r="C291" s="22"/>
      <c r="D291" s="16" t="n">
        <f aca="false">D292+D294</f>
        <v>231</v>
      </c>
    </row>
    <row r="292" customFormat="false" ht="15" hidden="false" customHeight="false" outlineLevel="0" collapsed="false">
      <c r="A292" s="19" t="s">
        <v>39</v>
      </c>
      <c r="B292" s="18" t="s">
        <v>200</v>
      </c>
      <c r="C292" s="15" t="s">
        <v>40</v>
      </c>
      <c r="D292" s="16" t="n">
        <f aca="false">D293</f>
        <v>44</v>
      </c>
    </row>
    <row r="293" customFormat="false" ht="15" hidden="false" customHeight="false" outlineLevel="0" collapsed="false">
      <c r="A293" s="19" t="s">
        <v>41</v>
      </c>
      <c r="B293" s="18" t="s">
        <v>200</v>
      </c>
      <c r="C293" s="15" t="s">
        <v>42</v>
      </c>
      <c r="D293" s="16" t="n">
        <f aca="false">'прил 5'!F247</f>
        <v>44</v>
      </c>
    </row>
    <row r="294" customFormat="false" ht="30" hidden="false" customHeight="false" outlineLevel="0" collapsed="false">
      <c r="A294" s="19" t="s">
        <v>163</v>
      </c>
      <c r="B294" s="18" t="s">
        <v>200</v>
      </c>
      <c r="C294" s="15" t="s">
        <v>164</v>
      </c>
      <c r="D294" s="16" t="n">
        <f aca="false">D295</f>
        <v>187</v>
      </c>
    </row>
    <row r="295" customFormat="false" ht="15" hidden="false" customHeight="false" outlineLevel="0" collapsed="false">
      <c r="A295" s="19" t="s">
        <v>165</v>
      </c>
      <c r="B295" s="18" t="s">
        <v>200</v>
      </c>
      <c r="C295" s="15" t="s">
        <v>166</v>
      </c>
      <c r="D295" s="16" t="n">
        <f aca="false">'прил 5'!F615+'прил 5'!F686+'прил 5'!F728+'прил 5'!F827+'прил 5'!F740+'прил 5'!F926</f>
        <v>187</v>
      </c>
    </row>
    <row r="296" customFormat="false" ht="30" hidden="false" customHeight="false" outlineLevel="0" collapsed="false">
      <c r="A296" s="29" t="s">
        <v>201</v>
      </c>
      <c r="B296" s="18" t="s">
        <v>202</v>
      </c>
      <c r="C296" s="22"/>
      <c r="D296" s="16" t="n">
        <f aca="false">D297</f>
        <v>134</v>
      </c>
    </row>
    <row r="297" customFormat="false" ht="30" hidden="false" customHeight="false" outlineLevel="0" collapsed="false">
      <c r="A297" s="30" t="s">
        <v>203</v>
      </c>
      <c r="B297" s="18" t="s">
        <v>204</v>
      </c>
      <c r="C297" s="22"/>
      <c r="D297" s="16" t="n">
        <f aca="false">D298</f>
        <v>134</v>
      </c>
    </row>
    <row r="298" customFormat="false" ht="15" hidden="false" customHeight="false" outlineLevel="0" collapsed="false">
      <c r="A298" s="19" t="s">
        <v>39</v>
      </c>
      <c r="B298" s="18" t="s">
        <v>204</v>
      </c>
      <c r="C298" s="15" t="s">
        <v>40</v>
      </c>
      <c r="D298" s="16" t="n">
        <f aca="false">D299</f>
        <v>134</v>
      </c>
    </row>
    <row r="299" customFormat="false" ht="15" hidden="false" customHeight="false" outlineLevel="0" collapsed="false">
      <c r="A299" s="19" t="s">
        <v>41</v>
      </c>
      <c r="B299" s="18" t="s">
        <v>204</v>
      </c>
      <c r="C299" s="15" t="s">
        <v>42</v>
      </c>
      <c r="D299" s="16" t="n">
        <f aca="false">'прил 5'!F251</f>
        <v>134</v>
      </c>
    </row>
    <row r="300" customFormat="false" ht="15" hidden="false" customHeight="false" outlineLevel="0" collapsed="false">
      <c r="A300" s="21" t="s">
        <v>145</v>
      </c>
      <c r="B300" s="18" t="s">
        <v>205</v>
      </c>
      <c r="C300" s="22"/>
      <c r="D300" s="16" t="n">
        <f aca="false">D301</f>
        <v>38092.2</v>
      </c>
    </row>
    <row r="301" customFormat="false" ht="30" hidden="false" customHeight="false" outlineLevel="0" collapsed="false">
      <c r="A301" s="21" t="s">
        <v>21</v>
      </c>
      <c r="B301" s="18" t="s">
        <v>206</v>
      </c>
      <c r="C301" s="22"/>
      <c r="D301" s="16" t="n">
        <f aca="false">D302+D305</f>
        <v>38092.2</v>
      </c>
    </row>
    <row r="302" customFormat="false" ht="15" hidden="false" customHeight="false" outlineLevel="0" collapsed="false">
      <c r="A302" s="31" t="s">
        <v>187</v>
      </c>
      <c r="B302" s="18" t="s">
        <v>208</v>
      </c>
      <c r="C302" s="22"/>
      <c r="D302" s="16" t="n">
        <f aca="false">D303</f>
        <v>30887.6</v>
      </c>
    </row>
    <row r="303" customFormat="false" ht="45" hidden="false" customHeight="false" outlineLevel="0" collapsed="false">
      <c r="A303" s="19" t="s">
        <v>25</v>
      </c>
      <c r="B303" s="18" t="s">
        <v>208</v>
      </c>
      <c r="C303" s="15" t="s">
        <v>26</v>
      </c>
      <c r="D303" s="16" t="n">
        <f aca="false">D304</f>
        <v>30887.6</v>
      </c>
    </row>
    <row r="304" customFormat="false" ht="15" hidden="false" customHeight="false" outlineLevel="0" collapsed="false">
      <c r="A304" s="19" t="s">
        <v>209</v>
      </c>
      <c r="B304" s="18" t="s">
        <v>208</v>
      </c>
      <c r="C304" s="15" t="s">
        <v>210</v>
      </c>
      <c r="D304" s="16" t="n">
        <f aca="false">'прил 5'!F256</f>
        <v>30887.6</v>
      </c>
    </row>
    <row r="305" customFormat="false" ht="30" hidden="false" customHeight="false" outlineLevel="0" collapsed="false">
      <c r="A305" s="31" t="s">
        <v>244</v>
      </c>
      <c r="B305" s="18" t="s">
        <v>245</v>
      </c>
      <c r="C305" s="15"/>
      <c r="D305" s="16" t="n">
        <f aca="false">D306</f>
        <v>7204.6</v>
      </c>
    </row>
    <row r="306" customFormat="false" ht="45" hidden="false" customHeight="false" outlineLevel="0" collapsed="false">
      <c r="A306" s="19" t="s">
        <v>25</v>
      </c>
      <c r="B306" s="18" t="s">
        <v>245</v>
      </c>
      <c r="C306" s="15" t="s">
        <v>26</v>
      </c>
      <c r="D306" s="16" t="n">
        <f aca="false">D307</f>
        <v>7204.6</v>
      </c>
    </row>
    <row r="307" customFormat="false" ht="15" hidden="false" customHeight="false" outlineLevel="0" collapsed="false">
      <c r="A307" s="19" t="s">
        <v>209</v>
      </c>
      <c r="B307" s="18" t="s">
        <v>245</v>
      </c>
      <c r="C307" s="15" t="s">
        <v>210</v>
      </c>
      <c r="D307" s="16" t="n">
        <f aca="false">'прил 5'!F300</f>
        <v>7204.6</v>
      </c>
    </row>
    <row r="308" customFormat="false" ht="15.6" hidden="false" customHeight="false" outlineLevel="0" collapsed="false">
      <c r="A308" s="61" t="s">
        <v>620</v>
      </c>
      <c r="B308" s="62" t="s">
        <v>621</v>
      </c>
      <c r="C308" s="12"/>
      <c r="D308" s="47" t="n">
        <f aca="false">D309+D314+D322+D327</f>
        <v>16810</v>
      </c>
    </row>
    <row r="309" customFormat="false" ht="15" hidden="false" customHeight="false" outlineLevel="0" collapsed="false">
      <c r="A309" s="17" t="s">
        <v>637</v>
      </c>
      <c r="B309" s="18" t="s">
        <v>638</v>
      </c>
      <c r="C309" s="15"/>
      <c r="D309" s="36" t="n">
        <f aca="false">D310</f>
        <v>2173</v>
      </c>
    </row>
    <row r="310" customFormat="false" ht="45" hidden="false" customHeight="false" outlineLevel="0" collapsed="false">
      <c r="A310" s="52" t="s">
        <v>639</v>
      </c>
      <c r="B310" s="18" t="s">
        <v>640</v>
      </c>
      <c r="C310" s="15"/>
      <c r="D310" s="36" t="n">
        <f aca="false">D311</f>
        <v>2173</v>
      </c>
    </row>
    <row r="311" customFormat="false" ht="15" hidden="false" customHeight="false" outlineLevel="0" collapsed="false">
      <c r="A311" s="17" t="s">
        <v>641</v>
      </c>
      <c r="B311" s="18" t="s">
        <v>642</v>
      </c>
      <c r="C311" s="15"/>
      <c r="D311" s="36" t="n">
        <f aca="false">D312</f>
        <v>2173</v>
      </c>
    </row>
    <row r="312" customFormat="false" ht="15" hidden="false" customHeight="false" outlineLevel="0" collapsed="false">
      <c r="A312" s="23" t="s">
        <v>558</v>
      </c>
      <c r="B312" s="18" t="s">
        <v>642</v>
      </c>
      <c r="C312" s="15" t="s">
        <v>559</v>
      </c>
      <c r="D312" s="36" t="n">
        <f aca="false">D313</f>
        <v>2173</v>
      </c>
    </row>
    <row r="313" customFormat="false" ht="15" hidden="false" customHeight="false" outlineLevel="0" collapsed="false">
      <c r="A313" s="26" t="s">
        <v>605</v>
      </c>
      <c r="B313" s="18" t="s">
        <v>642</v>
      </c>
      <c r="C313" s="15" t="s">
        <v>606</v>
      </c>
      <c r="D313" s="36" t="n">
        <f aca="false">'прил 5'!F892</f>
        <v>2173</v>
      </c>
    </row>
    <row r="314" customFormat="false" ht="30" hidden="false" customHeight="false" outlineLevel="0" collapsed="false">
      <c r="A314" s="17" t="s">
        <v>643</v>
      </c>
      <c r="B314" s="18" t="s">
        <v>644</v>
      </c>
      <c r="C314" s="22"/>
      <c r="D314" s="36" t="n">
        <f aca="false">D315</f>
        <v>11100</v>
      </c>
    </row>
    <row r="315" customFormat="false" ht="45" hidden="false" customHeight="false" outlineLevel="0" collapsed="false">
      <c r="A315" s="17" t="s">
        <v>645</v>
      </c>
      <c r="B315" s="18" t="s">
        <v>646</v>
      </c>
      <c r="C315" s="22"/>
      <c r="D315" s="36" t="n">
        <f aca="false">D316+D319</f>
        <v>11100</v>
      </c>
    </row>
    <row r="316" customFormat="false" ht="45" hidden="false" customHeight="false" outlineLevel="0" collapsed="false">
      <c r="A316" s="17" t="s">
        <v>647</v>
      </c>
      <c r="B316" s="18" t="s">
        <v>648</v>
      </c>
      <c r="C316" s="22"/>
      <c r="D316" s="36" t="n">
        <f aca="false">D317</f>
        <v>10500</v>
      </c>
    </row>
    <row r="317" customFormat="false" ht="30" hidden="false" customHeight="false" outlineLevel="0" collapsed="false">
      <c r="A317" s="19" t="s">
        <v>380</v>
      </c>
      <c r="B317" s="18" t="s">
        <v>648</v>
      </c>
      <c r="C317" s="15" t="s">
        <v>381</v>
      </c>
      <c r="D317" s="36" t="n">
        <f aca="false">D318</f>
        <v>10500</v>
      </c>
    </row>
    <row r="318" customFormat="false" ht="15" hidden="false" customHeight="false" outlineLevel="0" collapsed="false">
      <c r="A318" s="19" t="s">
        <v>382</v>
      </c>
      <c r="B318" s="18" t="s">
        <v>648</v>
      </c>
      <c r="C318" s="15" t="s">
        <v>383</v>
      </c>
      <c r="D318" s="36" t="n">
        <f aca="false">'прил 5'!F897</f>
        <v>10500</v>
      </c>
    </row>
    <row r="319" customFormat="false" ht="45" hidden="false" customHeight="false" outlineLevel="0" collapsed="false">
      <c r="A319" s="17" t="s">
        <v>649</v>
      </c>
      <c r="B319" s="18" t="s">
        <v>650</v>
      </c>
      <c r="C319" s="22"/>
      <c r="D319" s="36" t="n">
        <f aca="false">D320</f>
        <v>600</v>
      </c>
    </row>
    <row r="320" customFormat="false" ht="30" hidden="false" customHeight="false" outlineLevel="0" collapsed="false">
      <c r="A320" s="19" t="s">
        <v>380</v>
      </c>
      <c r="B320" s="18" t="s">
        <v>650</v>
      </c>
      <c r="C320" s="48" t="s">
        <v>381</v>
      </c>
      <c r="D320" s="36" t="n">
        <f aca="false">D321</f>
        <v>600</v>
      </c>
    </row>
    <row r="321" customFormat="false" ht="15" hidden="false" customHeight="false" outlineLevel="0" collapsed="false">
      <c r="A321" s="19" t="s">
        <v>382</v>
      </c>
      <c r="B321" s="18" t="s">
        <v>650</v>
      </c>
      <c r="C321" s="48" t="s">
        <v>383</v>
      </c>
      <c r="D321" s="36" t="n">
        <f aca="false">'прил 5'!F900</f>
        <v>600</v>
      </c>
    </row>
    <row r="322" customFormat="false" ht="15" hidden="false" customHeight="false" outlineLevel="0" collapsed="false">
      <c r="A322" s="17" t="s">
        <v>622</v>
      </c>
      <c r="B322" s="18" t="s">
        <v>623</v>
      </c>
      <c r="C322" s="22"/>
      <c r="D322" s="36" t="n">
        <f aca="false">D323</f>
        <v>737</v>
      </c>
    </row>
    <row r="323" customFormat="false" ht="30" hidden="false" customHeight="false" outlineLevel="0" collapsed="false">
      <c r="A323" s="17" t="s">
        <v>624</v>
      </c>
      <c r="B323" s="18" t="s">
        <v>625</v>
      </c>
      <c r="C323" s="22"/>
      <c r="D323" s="36" t="n">
        <f aca="false">D324</f>
        <v>737</v>
      </c>
    </row>
    <row r="324" customFormat="false" ht="15" hidden="false" customHeight="false" outlineLevel="0" collapsed="false">
      <c r="A324" s="17" t="s">
        <v>626</v>
      </c>
      <c r="B324" s="18" t="s">
        <v>627</v>
      </c>
      <c r="C324" s="22"/>
      <c r="D324" s="37" t="n">
        <f aca="false">D325</f>
        <v>737</v>
      </c>
    </row>
    <row r="325" customFormat="false" ht="15" hidden="false" customHeight="false" outlineLevel="0" collapsed="false">
      <c r="A325" s="23" t="s">
        <v>558</v>
      </c>
      <c r="B325" s="18" t="s">
        <v>627</v>
      </c>
      <c r="C325" s="15" t="s">
        <v>559</v>
      </c>
      <c r="D325" s="37" t="n">
        <f aca="false">D326</f>
        <v>737</v>
      </c>
    </row>
    <row r="326" customFormat="false" ht="15" hidden="false" customHeight="false" outlineLevel="0" collapsed="false">
      <c r="A326" s="26" t="s">
        <v>605</v>
      </c>
      <c r="B326" s="18" t="s">
        <v>627</v>
      </c>
      <c r="C326" s="15" t="s">
        <v>606</v>
      </c>
      <c r="D326" s="37" t="n">
        <f aca="false">'прил 5'!F869</f>
        <v>737</v>
      </c>
    </row>
    <row r="327" customFormat="false" ht="30" hidden="false" customHeight="false" outlineLevel="0" collapsed="false">
      <c r="A327" s="17" t="s">
        <v>628</v>
      </c>
      <c r="B327" s="18" t="s">
        <v>629</v>
      </c>
      <c r="C327" s="22"/>
      <c r="D327" s="36" t="n">
        <f aca="false">D328</f>
        <v>2800</v>
      </c>
    </row>
    <row r="328" customFormat="false" ht="60" hidden="false" customHeight="false" outlineLevel="0" collapsed="false">
      <c r="A328" s="21" t="s">
        <v>630</v>
      </c>
      <c r="B328" s="18" t="s">
        <v>631</v>
      </c>
      <c r="C328" s="22"/>
      <c r="D328" s="36" t="n">
        <f aca="false">D329+D332</f>
        <v>2800</v>
      </c>
    </row>
    <row r="329" customFormat="false" ht="45" hidden="false" customHeight="false" outlineLevel="0" collapsed="false">
      <c r="A329" s="17" t="s">
        <v>632</v>
      </c>
      <c r="B329" s="18" t="s">
        <v>633</v>
      </c>
      <c r="C329" s="22"/>
      <c r="D329" s="36" t="n">
        <f aca="false">D330</f>
        <v>1102</v>
      </c>
    </row>
    <row r="330" customFormat="false" ht="30" hidden="false" customHeight="false" outlineLevel="0" collapsed="false">
      <c r="A330" s="19" t="s">
        <v>380</v>
      </c>
      <c r="B330" s="18" t="s">
        <v>633</v>
      </c>
      <c r="C330" s="15" t="s">
        <v>381</v>
      </c>
      <c r="D330" s="36" t="n">
        <f aca="false">D331</f>
        <v>1102</v>
      </c>
    </row>
    <row r="331" customFormat="false" ht="15" hidden="false" customHeight="false" outlineLevel="0" collapsed="false">
      <c r="A331" s="19" t="s">
        <v>382</v>
      </c>
      <c r="B331" s="18" t="s">
        <v>633</v>
      </c>
      <c r="C331" s="15" t="s">
        <v>383</v>
      </c>
      <c r="D331" s="36" t="n">
        <f aca="false">'прил 5'!F874</f>
        <v>1102</v>
      </c>
    </row>
    <row r="332" customFormat="false" ht="45" hidden="false" customHeight="false" outlineLevel="0" collapsed="false">
      <c r="A332" s="17" t="s">
        <v>634</v>
      </c>
      <c r="B332" s="18" t="s">
        <v>635</v>
      </c>
      <c r="C332" s="22"/>
      <c r="D332" s="36" t="n">
        <f aca="false">D333</f>
        <v>1698</v>
      </c>
    </row>
    <row r="333" customFormat="false" ht="30" hidden="false" customHeight="false" outlineLevel="0" collapsed="false">
      <c r="A333" s="19" t="s">
        <v>380</v>
      </c>
      <c r="B333" s="18" t="s">
        <v>635</v>
      </c>
      <c r="C333" s="15" t="s">
        <v>381</v>
      </c>
      <c r="D333" s="36" t="n">
        <f aca="false">D334</f>
        <v>1698</v>
      </c>
    </row>
    <row r="334" customFormat="false" ht="15" hidden="false" customHeight="false" outlineLevel="0" collapsed="false">
      <c r="A334" s="19" t="s">
        <v>382</v>
      </c>
      <c r="B334" s="18" t="s">
        <v>635</v>
      </c>
      <c r="C334" s="15" t="s">
        <v>383</v>
      </c>
      <c r="D334" s="36" t="n">
        <f aca="false">'прил 5'!F877</f>
        <v>1698</v>
      </c>
    </row>
    <row r="335" customFormat="false" ht="31.2" hidden="false" customHeight="false" outlineLevel="0" collapsed="false">
      <c r="A335" s="61" t="s">
        <v>372</v>
      </c>
      <c r="B335" s="62" t="s">
        <v>373</v>
      </c>
      <c r="C335" s="67"/>
      <c r="D335" s="13" t="n">
        <f aca="false">D336+D344+D349</f>
        <v>178121.8</v>
      </c>
    </row>
    <row r="336" customFormat="false" ht="15" hidden="false" customHeight="false" outlineLevel="0" collapsed="false">
      <c r="A336" s="17" t="s">
        <v>374</v>
      </c>
      <c r="B336" s="18" t="s">
        <v>375</v>
      </c>
      <c r="C336" s="22"/>
      <c r="D336" s="16" t="n">
        <f aca="false">D337</f>
        <v>175289.8</v>
      </c>
    </row>
    <row r="337" customFormat="false" ht="15" hidden="false" customHeight="false" outlineLevel="0" collapsed="false">
      <c r="A337" s="21" t="s">
        <v>376</v>
      </c>
      <c r="B337" s="18" t="s">
        <v>377</v>
      </c>
      <c r="C337" s="22"/>
      <c r="D337" s="16" t="n">
        <f aca="false">D338+D341</f>
        <v>175289.8</v>
      </c>
    </row>
    <row r="338" customFormat="false" ht="15" hidden="false" customHeight="false" outlineLevel="0" collapsed="false">
      <c r="A338" s="21" t="s">
        <v>378</v>
      </c>
      <c r="B338" s="18" t="s">
        <v>379</v>
      </c>
      <c r="C338" s="22"/>
      <c r="D338" s="16" t="n">
        <f aca="false">D339</f>
        <v>173536.9</v>
      </c>
    </row>
    <row r="339" customFormat="false" ht="30" hidden="false" customHeight="false" outlineLevel="0" collapsed="false">
      <c r="A339" s="19" t="s">
        <v>380</v>
      </c>
      <c r="B339" s="18" t="s">
        <v>379</v>
      </c>
      <c r="C339" s="15" t="s">
        <v>381</v>
      </c>
      <c r="D339" s="16" t="n">
        <f aca="false">D340</f>
        <v>173536.9</v>
      </c>
    </row>
    <row r="340" customFormat="false" ht="15" hidden="false" customHeight="false" outlineLevel="0" collapsed="false">
      <c r="A340" s="19" t="s">
        <v>382</v>
      </c>
      <c r="B340" s="18" t="s">
        <v>379</v>
      </c>
      <c r="C340" s="15" t="s">
        <v>383</v>
      </c>
      <c r="D340" s="16" t="n">
        <f aca="false">'прил 5'!F444</f>
        <v>173536.9</v>
      </c>
    </row>
    <row r="341" customFormat="false" ht="30" hidden="false" customHeight="false" outlineLevel="0" collapsed="false">
      <c r="A341" s="21" t="s">
        <v>384</v>
      </c>
      <c r="B341" s="18" t="s">
        <v>385</v>
      </c>
      <c r="C341" s="22"/>
      <c r="D341" s="37" t="n">
        <f aca="false">D342</f>
        <v>1752.9</v>
      </c>
    </row>
    <row r="342" customFormat="false" ht="30" hidden="false" customHeight="false" outlineLevel="0" collapsed="false">
      <c r="A342" s="19" t="s">
        <v>380</v>
      </c>
      <c r="B342" s="18" t="s">
        <v>385</v>
      </c>
      <c r="C342" s="22" t="n">
        <v>400</v>
      </c>
      <c r="D342" s="37" t="n">
        <f aca="false">D343</f>
        <v>1752.9</v>
      </c>
    </row>
    <row r="343" customFormat="false" ht="15" hidden="false" customHeight="false" outlineLevel="0" collapsed="false">
      <c r="A343" s="19" t="s">
        <v>382</v>
      </c>
      <c r="B343" s="18" t="s">
        <v>385</v>
      </c>
      <c r="C343" s="22" t="n">
        <v>410</v>
      </c>
      <c r="D343" s="37" t="n">
        <f aca="false">'прил 5'!F447</f>
        <v>1752.9</v>
      </c>
    </row>
    <row r="344" customFormat="false" ht="15" hidden="false" customHeight="false" outlineLevel="0" collapsed="false">
      <c r="A344" s="17" t="s">
        <v>386</v>
      </c>
      <c r="B344" s="18" t="s">
        <v>387</v>
      </c>
      <c r="C344" s="22"/>
      <c r="D344" s="16" t="n">
        <f aca="false">D345</f>
        <v>2200</v>
      </c>
    </row>
    <row r="345" customFormat="false" ht="45" hidden="false" customHeight="false" outlineLevel="0" collapsed="false">
      <c r="A345" s="21" t="s">
        <v>388</v>
      </c>
      <c r="B345" s="18" t="s">
        <v>389</v>
      </c>
      <c r="C345" s="22"/>
      <c r="D345" s="16" t="n">
        <f aca="false">D346</f>
        <v>2200</v>
      </c>
    </row>
    <row r="346" customFormat="false" ht="30" hidden="false" customHeight="false" outlineLevel="0" collapsed="false">
      <c r="A346" s="20" t="s">
        <v>390</v>
      </c>
      <c r="B346" s="18" t="s">
        <v>391</v>
      </c>
      <c r="C346" s="22"/>
      <c r="D346" s="16" t="n">
        <f aca="false">D347</f>
        <v>2200</v>
      </c>
    </row>
    <row r="347" customFormat="false" ht="15" hidden="false" customHeight="false" outlineLevel="0" collapsed="false">
      <c r="A347" s="19" t="s">
        <v>39</v>
      </c>
      <c r="B347" s="18" t="s">
        <v>391</v>
      </c>
      <c r="C347" s="15" t="s">
        <v>40</v>
      </c>
      <c r="D347" s="16" t="n">
        <f aca="false">D348</f>
        <v>2200</v>
      </c>
    </row>
    <row r="348" customFormat="false" ht="15" hidden="false" customHeight="false" outlineLevel="0" collapsed="false">
      <c r="A348" s="19" t="s">
        <v>41</v>
      </c>
      <c r="B348" s="18" t="s">
        <v>391</v>
      </c>
      <c r="C348" s="15" t="s">
        <v>42</v>
      </c>
      <c r="D348" s="16" t="n">
        <f aca="false">'прил 5'!F452</f>
        <v>2200</v>
      </c>
    </row>
    <row r="349" customFormat="false" ht="15" hidden="false" customHeight="false" outlineLevel="0" collapsed="false">
      <c r="A349" s="17" t="s">
        <v>145</v>
      </c>
      <c r="B349" s="18" t="s">
        <v>432</v>
      </c>
      <c r="C349" s="22"/>
      <c r="D349" s="16" t="n">
        <f aca="false">D350</f>
        <v>632</v>
      </c>
    </row>
    <row r="350" customFormat="false" ht="30" hidden="false" customHeight="false" outlineLevel="0" collapsed="false">
      <c r="A350" s="21" t="s">
        <v>433</v>
      </c>
      <c r="B350" s="18" t="s">
        <v>434</v>
      </c>
      <c r="C350" s="22"/>
      <c r="D350" s="16" t="n">
        <f aca="false">D351</f>
        <v>632</v>
      </c>
    </row>
    <row r="351" customFormat="false" ht="30" hidden="false" customHeight="false" outlineLevel="0" collapsed="false">
      <c r="A351" s="21" t="s">
        <v>435</v>
      </c>
      <c r="B351" s="18" t="s">
        <v>436</v>
      </c>
      <c r="C351" s="22"/>
      <c r="D351" s="16" t="n">
        <f aca="false">D352+D354</f>
        <v>632</v>
      </c>
    </row>
    <row r="352" customFormat="false" ht="45" hidden="false" customHeight="false" outlineLevel="0" collapsed="false">
      <c r="A352" s="19" t="s">
        <v>25</v>
      </c>
      <c r="B352" s="18" t="s">
        <v>436</v>
      </c>
      <c r="C352" s="15" t="s">
        <v>26</v>
      </c>
      <c r="D352" s="16" t="n">
        <f aca="false">D353</f>
        <v>582.1</v>
      </c>
    </row>
    <row r="353" customFormat="false" ht="15" hidden="false" customHeight="false" outlineLevel="0" collapsed="false">
      <c r="A353" s="19" t="s">
        <v>27</v>
      </c>
      <c r="B353" s="18" t="s">
        <v>436</v>
      </c>
      <c r="C353" s="15" t="s">
        <v>28</v>
      </c>
      <c r="D353" s="16" t="n">
        <f aca="false">'прил 5'!F541</f>
        <v>582.1</v>
      </c>
    </row>
    <row r="354" customFormat="false" ht="15" hidden="false" customHeight="false" outlineLevel="0" collapsed="false">
      <c r="A354" s="19" t="s">
        <v>39</v>
      </c>
      <c r="B354" s="18" t="s">
        <v>436</v>
      </c>
      <c r="C354" s="15" t="s">
        <v>40</v>
      </c>
      <c r="D354" s="16" t="n">
        <f aca="false">D355</f>
        <v>49.9</v>
      </c>
    </row>
    <row r="355" customFormat="false" ht="15" hidden="false" customHeight="false" outlineLevel="0" collapsed="false">
      <c r="A355" s="19" t="s">
        <v>41</v>
      </c>
      <c r="B355" s="18" t="s">
        <v>436</v>
      </c>
      <c r="C355" s="15" t="s">
        <v>42</v>
      </c>
      <c r="D355" s="16" t="n">
        <f aca="false">'прил 5'!F543</f>
        <v>49.9</v>
      </c>
    </row>
    <row r="356" customFormat="false" ht="15.6" hidden="false" customHeight="false" outlineLevel="0" collapsed="false">
      <c r="A356" s="61" t="s">
        <v>53</v>
      </c>
      <c r="B356" s="62" t="s">
        <v>54</v>
      </c>
      <c r="C356" s="67"/>
      <c r="D356" s="13" t="n">
        <f aca="false">D357+D362</f>
        <v>26556.9</v>
      </c>
    </row>
    <row r="357" customFormat="false" ht="15" hidden="false" customHeight="false" outlineLevel="0" collapsed="false">
      <c r="A357" s="17" t="s">
        <v>55</v>
      </c>
      <c r="B357" s="18" t="s">
        <v>56</v>
      </c>
      <c r="C357" s="22"/>
      <c r="D357" s="16" t="n">
        <f aca="false">D358</f>
        <v>25056.9</v>
      </c>
    </row>
    <row r="358" customFormat="false" ht="30" hidden="false" customHeight="false" outlineLevel="0" collapsed="false">
      <c r="A358" s="21" t="s">
        <v>57</v>
      </c>
      <c r="B358" s="18" t="s">
        <v>58</v>
      </c>
      <c r="C358" s="22"/>
      <c r="D358" s="16" t="n">
        <f aca="false">D359</f>
        <v>25056.9</v>
      </c>
    </row>
    <row r="359" customFormat="false" ht="60" hidden="false" customHeight="false" outlineLevel="0" collapsed="false">
      <c r="A359" s="21" t="s">
        <v>59</v>
      </c>
      <c r="B359" s="18" t="s">
        <v>60</v>
      </c>
      <c r="C359" s="22"/>
      <c r="D359" s="16" t="n">
        <f aca="false">D360</f>
        <v>25056.9</v>
      </c>
    </row>
    <row r="360" customFormat="false" ht="15" hidden="false" customHeight="false" outlineLevel="0" collapsed="false">
      <c r="A360" s="19" t="s">
        <v>39</v>
      </c>
      <c r="B360" s="18" t="s">
        <v>60</v>
      </c>
      <c r="C360" s="15" t="s">
        <v>40</v>
      </c>
      <c r="D360" s="16" t="n">
        <f aca="false">D361</f>
        <v>25056.9</v>
      </c>
    </row>
    <row r="361" customFormat="false" ht="15" hidden="false" customHeight="false" outlineLevel="0" collapsed="false">
      <c r="A361" s="19" t="s">
        <v>41</v>
      </c>
      <c r="B361" s="18" t="s">
        <v>60</v>
      </c>
      <c r="C361" s="15" t="s">
        <v>42</v>
      </c>
      <c r="D361" s="16" t="n">
        <f aca="false">'прил 5'!F382+'прил 5'!F52+'прил 5'!F932+'прил 5'!F458</f>
        <v>25056.9</v>
      </c>
    </row>
    <row r="362" customFormat="false" ht="15" hidden="false" customHeight="false" outlineLevel="0" collapsed="false">
      <c r="A362" s="17" t="s">
        <v>324</v>
      </c>
      <c r="B362" s="18" t="s">
        <v>325</v>
      </c>
      <c r="C362" s="22"/>
      <c r="D362" s="16" t="n">
        <f aca="false">D363</f>
        <v>1500</v>
      </c>
    </row>
    <row r="363" customFormat="false" ht="30" hidden="false" customHeight="false" outlineLevel="0" collapsed="false">
      <c r="A363" s="21" t="s">
        <v>326</v>
      </c>
      <c r="B363" s="18" t="s">
        <v>327</v>
      </c>
      <c r="C363" s="22"/>
      <c r="D363" s="16" t="n">
        <f aca="false">D364</f>
        <v>1500</v>
      </c>
    </row>
    <row r="364" customFormat="false" ht="15" hidden="false" customHeight="false" outlineLevel="0" collapsed="false">
      <c r="A364" s="20" t="s">
        <v>328</v>
      </c>
      <c r="B364" s="18" t="s">
        <v>329</v>
      </c>
      <c r="C364" s="22"/>
      <c r="D364" s="16" t="n">
        <f aca="false">D365</f>
        <v>1500</v>
      </c>
    </row>
    <row r="365" customFormat="false" ht="15" hidden="false" customHeight="false" outlineLevel="0" collapsed="false">
      <c r="A365" s="19" t="s">
        <v>63</v>
      </c>
      <c r="B365" s="18" t="s">
        <v>329</v>
      </c>
      <c r="C365" s="15" t="s">
        <v>64</v>
      </c>
      <c r="D365" s="16" t="n">
        <f aca="false">D366</f>
        <v>1500</v>
      </c>
    </row>
    <row r="366" customFormat="false" ht="30" hidden="false" customHeight="false" outlineLevel="0" collapsed="false">
      <c r="A366" s="19" t="s">
        <v>330</v>
      </c>
      <c r="B366" s="18" t="s">
        <v>329</v>
      </c>
      <c r="C366" s="15" t="s">
        <v>331</v>
      </c>
      <c r="D366" s="16" t="n">
        <f aca="false">'прил 5'!F387</f>
        <v>1500</v>
      </c>
    </row>
    <row r="367" customFormat="false" ht="15.6" hidden="false" customHeight="false" outlineLevel="0" collapsed="false">
      <c r="A367" s="61" t="s">
        <v>17</v>
      </c>
      <c r="B367" s="62" t="s">
        <v>18</v>
      </c>
      <c r="C367" s="67"/>
      <c r="D367" s="69" t="n">
        <f aca="false">D368+D385+D390</f>
        <v>212824.6</v>
      </c>
    </row>
    <row r="368" customFormat="false" ht="15" hidden="false" customHeight="false" outlineLevel="0" collapsed="false">
      <c r="A368" s="17" t="s">
        <v>123</v>
      </c>
      <c r="B368" s="18" t="s">
        <v>124</v>
      </c>
      <c r="C368" s="22"/>
      <c r="D368" s="16" t="n">
        <f aca="false">D369+D379</f>
        <v>21915</v>
      </c>
    </row>
    <row r="369" customFormat="false" ht="30" hidden="false" customHeight="false" outlineLevel="0" collapsed="false">
      <c r="A369" s="21" t="s">
        <v>125</v>
      </c>
      <c r="B369" s="18" t="s">
        <v>126</v>
      </c>
      <c r="C369" s="22"/>
      <c r="D369" s="16" t="n">
        <f aca="false">D370+D373+D376</f>
        <v>21150</v>
      </c>
    </row>
    <row r="370" customFormat="false" ht="30" hidden="false" customHeight="false" outlineLevel="0" collapsed="false">
      <c r="A370" s="20" t="s">
        <v>127</v>
      </c>
      <c r="B370" s="18" t="s">
        <v>128</v>
      </c>
      <c r="C370" s="22"/>
      <c r="D370" s="16" t="n">
        <f aca="false">D371</f>
        <v>6750</v>
      </c>
    </row>
    <row r="371" customFormat="false" ht="15" hidden="false" customHeight="false" outlineLevel="0" collapsed="false">
      <c r="A371" s="19" t="s">
        <v>39</v>
      </c>
      <c r="B371" s="18" t="s">
        <v>128</v>
      </c>
      <c r="C371" s="15" t="n">
        <v>200</v>
      </c>
      <c r="D371" s="16" t="n">
        <f aca="false">D372</f>
        <v>6750</v>
      </c>
    </row>
    <row r="372" customFormat="false" ht="15" hidden="false" customHeight="false" outlineLevel="0" collapsed="false">
      <c r="A372" s="19" t="s">
        <v>41</v>
      </c>
      <c r="B372" s="18" t="s">
        <v>128</v>
      </c>
      <c r="C372" s="15" t="n">
        <v>240</v>
      </c>
      <c r="D372" s="16" t="n">
        <f aca="false">'прил 5'!F129</f>
        <v>6750</v>
      </c>
    </row>
    <row r="373" customFormat="false" ht="15" hidden="false" customHeight="false" outlineLevel="0" collapsed="false">
      <c r="A373" s="17" t="s">
        <v>129</v>
      </c>
      <c r="B373" s="18" t="s">
        <v>130</v>
      </c>
      <c r="C373" s="22"/>
      <c r="D373" s="16" t="n">
        <f aca="false">D374</f>
        <v>12600</v>
      </c>
    </row>
    <row r="374" customFormat="false" ht="15" hidden="false" customHeight="false" outlineLevel="0" collapsed="false">
      <c r="A374" s="19" t="s">
        <v>39</v>
      </c>
      <c r="B374" s="18" t="s">
        <v>130</v>
      </c>
      <c r="C374" s="15" t="n">
        <v>200</v>
      </c>
      <c r="D374" s="16" t="n">
        <f aca="false">D375</f>
        <v>12600</v>
      </c>
    </row>
    <row r="375" customFormat="false" ht="15" hidden="false" customHeight="false" outlineLevel="0" collapsed="false">
      <c r="A375" s="19" t="s">
        <v>41</v>
      </c>
      <c r="B375" s="18" t="s">
        <v>130</v>
      </c>
      <c r="C375" s="15" t="n">
        <v>240</v>
      </c>
      <c r="D375" s="16" t="n">
        <f aca="false">'прил 5'!F132</f>
        <v>12600</v>
      </c>
    </row>
    <row r="376" customFormat="false" ht="15" hidden="false" customHeight="false" outlineLevel="0" collapsed="false">
      <c r="A376" s="17" t="s">
        <v>332</v>
      </c>
      <c r="B376" s="18" t="s">
        <v>333</v>
      </c>
      <c r="C376" s="22"/>
      <c r="D376" s="16" t="n">
        <f aca="false">D377</f>
        <v>1800</v>
      </c>
    </row>
    <row r="377" customFormat="false" ht="15" hidden="false" customHeight="false" outlineLevel="0" collapsed="false">
      <c r="A377" s="19" t="s">
        <v>39</v>
      </c>
      <c r="B377" s="18" t="s">
        <v>333</v>
      </c>
      <c r="C377" s="15" t="n">
        <v>200</v>
      </c>
      <c r="D377" s="16" t="n">
        <f aca="false">D378</f>
        <v>1800</v>
      </c>
    </row>
    <row r="378" customFormat="false" ht="15" hidden="false" customHeight="false" outlineLevel="0" collapsed="false">
      <c r="A378" s="19" t="s">
        <v>41</v>
      </c>
      <c r="B378" s="18" t="s">
        <v>333</v>
      </c>
      <c r="C378" s="15" t="n">
        <v>240</v>
      </c>
      <c r="D378" s="16" t="n">
        <f aca="false">'прил 5'!F393</f>
        <v>1800</v>
      </c>
    </row>
    <row r="379" customFormat="false" ht="30" hidden="false" customHeight="false" outlineLevel="0" collapsed="false">
      <c r="A379" s="21" t="s">
        <v>131</v>
      </c>
      <c r="B379" s="18" t="s">
        <v>132</v>
      </c>
      <c r="C379" s="22"/>
      <c r="D379" s="16" t="n">
        <f aca="false">D380</f>
        <v>765</v>
      </c>
    </row>
    <row r="380" customFormat="false" ht="30" hidden="false" customHeight="false" outlineLevel="0" collapsed="false">
      <c r="A380" s="21" t="s">
        <v>133</v>
      </c>
      <c r="B380" s="18" t="s">
        <v>134</v>
      </c>
      <c r="C380" s="22"/>
      <c r="D380" s="16" t="n">
        <f aca="false">D381+D383</f>
        <v>765</v>
      </c>
    </row>
    <row r="381" customFormat="false" ht="45" hidden="false" customHeight="false" outlineLevel="0" collapsed="false">
      <c r="A381" s="23" t="s">
        <v>25</v>
      </c>
      <c r="B381" s="18" t="s">
        <v>134</v>
      </c>
      <c r="C381" s="15" t="s">
        <v>26</v>
      </c>
      <c r="D381" s="16" t="n">
        <f aca="false">D382</f>
        <v>682.2</v>
      </c>
    </row>
    <row r="382" customFormat="false" ht="15" hidden="false" customHeight="false" outlineLevel="0" collapsed="false">
      <c r="A382" s="23" t="s">
        <v>27</v>
      </c>
      <c r="B382" s="18" t="s">
        <v>134</v>
      </c>
      <c r="C382" s="15" t="s">
        <v>28</v>
      </c>
      <c r="D382" s="16" t="n">
        <f aca="false">'прил 5'!F136</f>
        <v>682.2</v>
      </c>
    </row>
    <row r="383" customFormat="false" ht="15" hidden="false" customHeight="false" outlineLevel="0" collapsed="false">
      <c r="A383" s="19" t="s">
        <v>39</v>
      </c>
      <c r="B383" s="18" t="s">
        <v>134</v>
      </c>
      <c r="C383" s="15" t="n">
        <v>200</v>
      </c>
      <c r="D383" s="16" t="n">
        <f aca="false">D384</f>
        <v>82.8</v>
      </c>
    </row>
    <row r="384" customFormat="false" ht="15" hidden="false" customHeight="false" outlineLevel="0" collapsed="false">
      <c r="A384" s="19" t="s">
        <v>41</v>
      </c>
      <c r="B384" s="18" t="s">
        <v>134</v>
      </c>
      <c r="C384" s="15" t="n">
        <v>240</v>
      </c>
      <c r="D384" s="16" t="n">
        <f aca="false">'прил 5'!F138</f>
        <v>82.8</v>
      </c>
    </row>
    <row r="385" customFormat="false" ht="15" hidden="false" customHeight="false" outlineLevel="0" collapsed="false">
      <c r="A385" s="17" t="s">
        <v>670</v>
      </c>
      <c r="B385" s="18" t="s">
        <v>671</v>
      </c>
      <c r="C385" s="22"/>
      <c r="D385" s="16" t="n">
        <f aca="false">D386</f>
        <v>14140</v>
      </c>
    </row>
    <row r="386" customFormat="false" ht="15" hidden="false" customHeight="false" outlineLevel="0" collapsed="false">
      <c r="A386" s="21" t="s">
        <v>672</v>
      </c>
      <c r="B386" s="18" t="s">
        <v>673</v>
      </c>
      <c r="C386" s="22"/>
      <c r="D386" s="16" t="n">
        <f aca="false">D387</f>
        <v>14140</v>
      </c>
    </row>
    <row r="387" customFormat="false" ht="15" hidden="false" customHeight="false" outlineLevel="0" collapsed="false">
      <c r="A387" s="17" t="s">
        <v>674</v>
      </c>
      <c r="B387" s="18" t="s">
        <v>675</v>
      </c>
      <c r="C387" s="22"/>
      <c r="D387" s="16" t="n">
        <f aca="false">D388</f>
        <v>14140</v>
      </c>
    </row>
    <row r="388" customFormat="false" ht="15" hidden="false" customHeight="false" outlineLevel="0" collapsed="false">
      <c r="A388" s="14" t="s">
        <v>676</v>
      </c>
      <c r="B388" s="18" t="s">
        <v>675</v>
      </c>
      <c r="C388" s="15" t="s">
        <v>677</v>
      </c>
      <c r="D388" s="16" t="n">
        <f aca="false">D389</f>
        <v>14140</v>
      </c>
    </row>
    <row r="389" customFormat="false" ht="15" hidden="false" customHeight="false" outlineLevel="0" collapsed="false">
      <c r="A389" s="14" t="s">
        <v>678</v>
      </c>
      <c r="B389" s="18" t="s">
        <v>675</v>
      </c>
      <c r="C389" s="15" t="s">
        <v>679</v>
      </c>
      <c r="D389" s="16" t="n">
        <f aca="false">'прил 5'!F940</f>
        <v>14140</v>
      </c>
    </row>
    <row r="390" customFormat="false" ht="15" hidden="false" customHeight="false" outlineLevel="0" collapsed="false">
      <c r="A390" s="17" t="s">
        <v>19</v>
      </c>
      <c r="B390" s="18" t="s">
        <v>20</v>
      </c>
      <c r="C390" s="22"/>
      <c r="D390" s="16" t="n">
        <f aca="false">D391</f>
        <v>176769.6</v>
      </c>
    </row>
    <row r="391" customFormat="false" ht="30" hidden="false" customHeight="false" outlineLevel="0" collapsed="false">
      <c r="A391" s="17" t="s">
        <v>21</v>
      </c>
      <c r="B391" s="18" t="s">
        <v>22</v>
      </c>
      <c r="C391" s="22"/>
      <c r="D391" s="16" t="n">
        <f aca="false">D392+D395+D402+D409+D423+D430+D416+D419</f>
        <v>176769.6</v>
      </c>
    </row>
    <row r="392" customFormat="false" ht="15" hidden="false" customHeight="false" outlineLevel="0" collapsed="false">
      <c r="A392" s="17" t="s">
        <v>23</v>
      </c>
      <c r="B392" s="18" t="s">
        <v>24</v>
      </c>
      <c r="C392" s="22"/>
      <c r="D392" s="16" t="n">
        <f aca="false">D393</f>
        <v>2469.4</v>
      </c>
    </row>
    <row r="393" customFormat="false" ht="45" hidden="false" customHeight="false" outlineLevel="0" collapsed="false">
      <c r="A393" s="19" t="s">
        <v>25</v>
      </c>
      <c r="B393" s="18" t="s">
        <v>24</v>
      </c>
      <c r="C393" s="15" t="s">
        <v>26</v>
      </c>
      <c r="D393" s="16" t="n">
        <f aca="false">D394</f>
        <v>2469.4</v>
      </c>
    </row>
    <row r="394" customFormat="false" ht="15" hidden="false" customHeight="false" outlineLevel="0" collapsed="false">
      <c r="A394" s="19" t="s">
        <v>27</v>
      </c>
      <c r="B394" s="18" t="s">
        <v>24</v>
      </c>
      <c r="C394" s="15" t="s">
        <v>28</v>
      </c>
      <c r="D394" s="16" t="n">
        <f aca="false">'прил 5'!F24</f>
        <v>2469.4</v>
      </c>
    </row>
    <row r="395" customFormat="false" ht="15" hidden="false" customHeight="false" outlineLevel="0" collapsed="false">
      <c r="A395" s="17" t="s">
        <v>61</v>
      </c>
      <c r="B395" s="18" t="s">
        <v>62</v>
      </c>
      <c r="C395" s="22"/>
      <c r="D395" s="16" t="n">
        <f aca="false">D396+D398+D400</f>
        <v>97921.5</v>
      </c>
    </row>
    <row r="396" customFormat="false" ht="45" hidden="false" customHeight="false" outlineLevel="0" collapsed="false">
      <c r="A396" s="19" t="s">
        <v>25</v>
      </c>
      <c r="B396" s="18" t="s">
        <v>62</v>
      </c>
      <c r="C396" s="15" t="s">
        <v>26</v>
      </c>
      <c r="D396" s="16" t="n">
        <f aca="false">D397</f>
        <v>81400.1</v>
      </c>
    </row>
    <row r="397" customFormat="false" ht="15" hidden="false" customHeight="false" outlineLevel="0" collapsed="false">
      <c r="A397" s="19" t="s">
        <v>27</v>
      </c>
      <c r="B397" s="18" t="s">
        <v>62</v>
      </c>
      <c r="C397" s="15" t="s">
        <v>28</v>
      </c>
      <c r="D397" s="16" t="n">
        <f aca="false">'прил 5'!F58</f>
        <v>81400.1</v>
      </c>
    </row>
    <row r="398" customFormat="false" ht="15" hidden="false" customHeight="false" outlineLevel="0" collapsed="false">
      <c r="A398" s="19" t="s">
        <v>39</v>
      </c>
      <c r="B398" s="18" t="s">
        <v>62</v>
      </c>
      <c r="C398" s="15" t="s">
        <v>40</v>
      </c>
      <c r="D398" s="16" t="n">
        <f aca="false">D399</f>
        <v>14212.8</v>
      </c>
    </row>
    <row r="399" customFormat="false" ht="15" hidden="false" customHeight="false" outlineLevel="0" collapsed="false">
      <c r="A399" s="19" t="s">
        <v>41</v>
      </c>
      <c r="B399" s="18" t="s">
        <v>62</v>
      </c>
      <c r="C399" s="15" t="s">
        <v>42</v>
      </c>
      <c r="D399" s="16" t="n">
        <f aca="false">'прил 5'!F60</f>
        <v>14212.8</v>
      </c>
    </row>
    <row r="400" customFormat="false" ht="15" hidden="false" customHeight="false" outlineLevel="0" collapsed="false">
      <c r="A400" s="19" t="s">
        <v>63</v>
      </c>
      <c r="B400" s="18" t="s">
        <v>62</v>
      </c>
      <c r="C400" s="15" t="s">
        <v>64</v>
      </c>
      <c r="D400" s="16" t="n">
        <f aca="false">D401</f>
        <v>2308.6</v>
      </c>
    </row>
    <row r="401" customFormat="false" ht="15" hidden="false" customHeight="false" outlineLevel="0" collapsed="false">
      <c r="A401" s="23" t="s">
        <v>65</v>
      </c>
      <c r="B401" s="18" t="s">
        <v>62</v>
      </c>
      <c r="C401" s="15" t="s">
        <v>66</v>
      </c>
      <c r="D401" s="16" t="n">
        <f aca="false">'прил 5'!F62</f>
        <v>2308.6</v>
      </c>
    </row>
    <row r="402" customFormat="false" ht="15" hidden="false" customHeight="false" outlineLevel="0" collapsed="false">
      <c r="A402" s="17" t="s">
        <v>135</v>
      </c>
      <c r="B402" s="18" t="s">
        <v>136</v>
      </c>
      <c r="C402" s="22"/>
      <c r="D402" s="16" t="n">
        <f aca="false">D403+D405+D407</f>
        <v>10117.1</v>
      </c>
    </row>
    <row r="403" customFormat="false" ht="45" hidden="false" customHeight="false" outlineLevel="0" collapsed="false">
      <c r="A403" s="19" t="s">
        <v>25</v>
      </c>
      <c r="B403" s="18" t="s">
        <v>136</v>
      </c>
      <c r="C403" s="15" t="s">
        <v>26</v>
      </c>
      <c r="D403" s="16" t="n">
        <f aca="false">D404</f>
        <v>8932.4</v>
      </c>
    </row>
    <row r="404" customFormat="false" ht="15" hidden="false" customHeight="false" outlineLevel="0" collapsed="false">
      <c r="A404" s="19" t="s">
        <v>27</v>
      </c>
      <c r="B404" s="18" t="s">
        <v>136</v>
      </c>
      <c r="C404" s="15" t="s">
        <v>28</v>
      </c>
      <c r="D404" s="16" t="n">
        <f aca="false">'прил 5'!F143</f>
        <v>8932.4</v>
      </c>
    </row>
    <row r="405" customFormat="false" ht="15" hidden="false" customHeight="false" outlineLevel="0" collapsed="false">
      <c r="A405" s="19" t="s">
        <v>39</v>
      </c>
      <c r="B405" s="18" t="s">
        <v>136</v>
      </c>
      <c r="C405" s="15" t="s">
        <v>40</v>
      </c>
      <c r="D405" s="16" t="n">
        <f aca="false">D406</f>
        <v>1181.7</v>
      </c>
    </row>
    <row r="406" customFormat="false" ht="15" hidden="false" customHeight="false" outlineLevel="0" collapsed="false">
      <c r="A406" s="19" t="s">
        <v>41</v>
      </c>
      <c r="B406" s="18" t="s">
        <v>136</v>
      </c>
      <c r="C406" s="15" t="s">
        <v>42</v>
      </c>
      <c r="D406" s="16" t="n">
        <f aca="false">'прил 5'!F145</f>
        <v>1181.7</v>
      </c>
    </row>
    <row r="407" customFormat="false" ht="15" hidden="false" customHeight="false" outlineLevel="0" collapsed="false">
      <c r="A407" s="19" t="s">
        <v>63</v>
      </c>
      <c r="B407" s="18" t="s">
        <v>136</v>
      </c>
      <c r="C407" s="15" t="s">
        <v>64</v>
      </c>
      <c r="D407" s="16" t="n">
        <f aca="false">D408</f>
        <v>3</v>
      </c>
    </row>
    <row r="408" customFormat="false" ht="15" hidden="false" customHeight="false" outlineLevel="0" collapsed="false">
      <c r="A408" s="23" t="s">
        <v>65</v>
      </c>
      <c r="B408" s="18" t="s">
        <v>136</v>
      </c>
      <c r="C408" s="15" t="s">
        <v>66</v>
      </c>
      <c r="D408" s="16" t="n">
        <f aca="false">'прил 5'!F147</f>
        <v>3</v>
      </c>
    </row>
    <row r="409" customFormat="false" ht="15" hidden="false" customHeight="false" outlineLevel="0" collapsed="false">
      <c r="A409" s="20" t="s">
        <v>81</v>
      </c>
      <c r="B409" s="24" t="s">
        <v>82</v>
      </c>
      <c r="C409" s="22"/>
      <c r="D409" s="16" t="n">
        <f aca="false">D410+D412+D414</f>
        <v>12150</v>
      </c>
    </row>
    <row r="410" customFormat="false" ht="45" hidden="false" customHeight="false" outlineLevel="0" collapsed="false">
      <c r="A410" s="19" t="s">
        <v>25</v>
      </c>
      <c r="B410" s="18" t="s">
        <v>82</v>
      </c>
      <c r="C410" s="15" t="s">
        <v>26</v>
      </c>
      <c r="D410" s="16" t="n">
        <f aca="false">D411</f>
        <v>10992</v>
      </c>
    </row>
    <row r="411" customFormat="false" ht="15" hidden="false" customHeight="false" outlineLevel="0" collapsed="false">
      <c r="A411" s="19" t="s">
        <v>27</v>
      </c>
      <c r="B411" s="18" t="s">
        <v>82</v>
      </c>
      <c r="C411" s="15" t="s">
        <v>28</v>
      </c>
      <c r="D411" s="16" t="n">
        <f aca="false">'прил 5'!F79</f>
        <v>10992</v>
      </c>
    </row>
    <row r="412" customFormat="false" ht="15" hidden="false" customHeight="false" outlineLevel="0" collapsed="false">
      <c r="A412" s="19" t="s">
        <v>39</v>
      </c>
      <c r="B412" s="18" t="s">
        <v>82</v>
      </c>
      <c r="C412" s="15" t="s">
        <v>40</v>
      </c>
      <c r="D412" s="16" t="n">
        <f aca="false">D413</f>
        <v>1143</v>
      </c>
    </row>
    <row r="413" customFormat="false" ht="15" hidden="false" customHeight="false" outlineLevel="0" collapsed="false">
      <c r="A413" s="19" t="s">
        <v>41</v>
      </c>
      <c r="B413" s="18" t="s">
        <v>82</v>
      </c>
      <c r="C413" s="15" t="s">
        <v>42</v>
      </c>
      <c r="D413" s="16" t="n">
        <f aca="false">'прил 5'!F81</f>
        <v>1143</v>
      </c>
    </row>
    <row r="414" customFormat="false" ht="15" hidden="false" customHeight="false" outlineLevel="0" collapsed="false">
      <c r="A414" s="19" t="s">
        <v>63</v>
      </c>
      <c r="B414" s="18" t="s">
        <v>82</v>
      </c>
      <c r="C414" s="15" t="s">
        <v>64</v>
      </c>
      <c r="D414" s="16" t="n">
        <f aca="false">D415</f>
        <v>15</v>
      </c>
    </row>
    <row r="415" customFormat="false" ht="15" hidden="false" customHeight="false" outlineLevel="0" collapsed="false">
      <c r="A415" s="23" t="s">
        <v>65</v>
      </c>
      <c r="B415" s="18" t="s">
        <v>82</v>
      </c>
      <c r="C415" s="15" t="s">
        <v>66</v>
      </c>
      <c r="D415" s="16" t="n">
        <f aca="false">'прил 5'!F83</f>
        <v>15</v>
      </c>
    </row>
    <row r="416" customFormat="false" ht="15" hidden="false" customHeight="false" outlineLevel="0" collapsed="false">
      <c r="A416" s="20" t="s">
        <v>176</v>
      </c>
      <c r="B416" s="24" t="s">
        <v>177</v>
      </c>
      <c r="C416" s="22"/>
      <c r="D416" s="16" t="n">
        <f aca="false">D417</f>
        <v>200</v>
      </c>
    </row>
    <row r="417" customFormat="false" ht="15" hidden="false" customHeight="false" outlineLevel="0" collapsed="false">
      <c r="A417" s="19" t="s">
        <v>39</v>
      </c>
      <c r="B417" s="24" t="s">
        <v>177</v>
      </c>
      <c r="C417" s="15" t="s">
        <v>40</v>
      </c>
      <c r="D417" s="16" t="n">
        <f aca="false">D418</f>
        <v>200</v>
      </c>
    </row>
    <row r="418" customFormat="false" ht="15" hidden="false" customHeight="false" outlineLevel="0" collapsed="false">
      <c r="A418" s="19" t="s">
        <v>41</v>
      </c>
      <c r="B418" s="24" t="s">
        <v>177</v>
      </c>
      <c r="C418" s="15" t="s">
        <v>42</v>
      </c>
      <c r="D418" s="16" t="n">
        <f aca="false">'прил 5'!F226</f>
        <v>200</v>
      </c>
    </row>
    <row r="419" customFormat="false" ht="15" hidden="false" customHeight="false" outlineLevel="0" collapsed="false">
      <c r="A419" s="20" t="s">
        <v>137</v>
      </c>
      <c r="B419" s="24" t="s">
        <v>138</v>
      </c>
      <c r="C419" s="22"/>
      <c r="D419" s="37" t="n">
        <f aca="false">D420</f>
        <v>498.6</v>
      </c>
    </row>
    <row r="420" customFormat="false" ht="15" hidden="false" customHeight="false" outlineLevel="0" collapsed="false">
      <c r="A420" s="19" t="s">
        <v>63</v>
      </c>
      <c r="B420" s="24" t="s">
        <v>138</v>
      </c>
      <c r="C420" s="15" t="s">
        <v>64</v>
      </c>
      <c r="D420" s="16" t="n">
        <f aca="false">D421+D422</f>
        <v>498.6</v>
      </c>
    </row>
    <row r="421" customFormat="false" ht="15" hidden="false" customHeight="false" outlineLevel="0" collapsed="false">
      <c r="A421" s="23" t="s">
        <v>65</v>
      </c>
      <c r="B421" s="24" t="s">
        <v>138</v>
      </c>
      <c r="C421" s="15" t="s">
        <v>66</v>
      </c>
      <c r="D421" s="16" t="n">
        <f aca="false">'прил 5'!F150</f>
        <v>410</v>
      </c>
    </row>
    <row r="422" customFormat="false" ht="30" hidden="false" customHeight="false" outlineLevel="0" collapsed="false">
      <c r="A422" s="19" t="s">
        <v>139</v>
      </c>
      <c r="B422" s="24" t="s">
        <v>138</v>
      </c>
      <c r="C422" s="15" t="s">
        <v>140</v>
      </c>
      <c r="D422" s="16" t="n">
        <f aca="false">'прил 5'!F151</f>
        <v>88.6</v>
      </c>
    </row>
    <row r="423" customFormat="false" ht="30" hidden="false" customHeight="false" outlineLevel="0" collapsed="false">
      <c r="A423" s="20" t="s">
        <v>141</v>
      </c>
      <c r="B423" s="24" t="s">
        <v>142</v>
      </c>
      <c r="C423" s="22"/>
      <c r="D423" s="16" t="n">
        <f aca="false">D424+D426+D428</f>
        <v>39843</v>
      </c>
    </row>
    <row r="424" customFormat="false" ht="45" hidden="false" customHeight="false" outlineLevel="0" collapsed="false">
      <c r="A424" s="19" t="s">
        <v>25</v>
      </c>
      <c r="B424" s="24" t="s">
        <v>142</v>
      </c>
      <c r="C424" s="15" t="s">
        <v>26</v>
      </c>
      <c r="D424" s="16" t="n">
        <f aca="false">D425</f>
        <v>37908</v>
      </c>
    </row>
    <row r="425" customFormat="false" ht="15" hidden="false" customHeight="false" outlineLevel="0" collapsed="false">
      <c r="A425" s="23" t="s">
        <v>209</v>
      </c>
      <c r="B425" s="24" t="s">
        <v>142</v>
      </c>
      <c r="C425" s="15" t="s">
        <v>210</v>
      </c>
      <c r="D425" s="16" t="n">
        <f aca="false">'прил 5'!F154</f>
        <v>37908</v>
      </c>
    </row>
    <row r="426" customFormat="false" ht="15" hidden="false" customHeight="false" outlineLevel="0" collapsed="false">
      <c r="A426" s="19" t="s">
        <v>39</v>
      </c>
      <c r="B426" s="24" t="s">
        <v>142</v>
      </c>
      <c r="C426" s="15" t="s">
        <v>40</v>
      </c>
      <c r="D426" s="16" t="n">
        <f aca="false">D427</f>
        <v>1593.1</v>
      </c>
    </row>
    <row r="427" customFormat="false" ht="15" hidden="false" customHeight="false" outlineLevel="0" collapsed="false">
      <c r="A427" s="19" t="s">
        <v>41</v>
      </c>
      <c r="B427" s="24" t="s">
        <v>142</v>
      </c>
      <c r="C427" s="15" t="s">
        <v>42</v>
      </c>
      <c r="D427" s="16" t="n">
        <f aca="false">'прил 5'!F156</f>
        <v>1593.1</v>
      </c>
    </row>
    <row r="428" customFormat="false" ht="15" hidden="false" customHeight="false" outlineLevel="0" collapsed="false">
      <c r="A428" s="19" t="s">
        <v>63</v>
      </c>
      <c r="B428" s="24" t="s">
        <v>142</v>
      </c>
      <c r="C428" s="15" t="s">
        <v>64</v>
      </c>
      <c r="D428" s="16" t="n">
        <f aca="false">D429</f>
        <v>341.9</v>
      </c>
    </row>
    <row r="429" customFormat="false" ht="15" hidden="false" customHeight="false" outlineLevel="0" collapsed="false">
      <c r="A429" s="23" t="s">
        <v>65</v>
      </c>
      <c r="B429" s="24" t="s">
        <v>142</v>
      </c>
      <c r="C429" s="15" t="s">
        <v>66</v>
      </c>
      <c r="D429" s="16" t="n">
        <f aca="false">'прил 5'!F158</f>
        <v>341.9</v>
      </c>
    </row>
    <row r="430" customFormat="false" ht="30" hidden="false" customHeight="false" outlineLevel="0" collapsed="false">
      <c r="A430" s="20" t="s">
        <v>143</v>
      </c>
      <c r="B430" s="24" t="s">
        <v>144</v>
      </c>
      <c r="C430" s="22"/>
      <c r="D430" s="16" t="n">
        <f aca="false">D431+D433+D435</f>
        <v>13570</v>
      </c>
    </row>
    <row r="431" customFormat="false" ht="45" hidden="false" customHeight="false" outlineLevel="0" collapsed="false">
      <c r="A431" s="19" t="s">
        <v>25</v>
      </c>
      <c r="B431" s="24" t="s">
        <v>144</v>
      </c>
      <c r="C431" s="15" t="s">
        <v>26</v>
      </c>
      <c r="D431" s="16" t="n">
        <f aca="false">D432</f>
        <v>12750</v>
      </c>
    </row>
    <row r="432" customFormat="false" ht="15" hidden="false" customHeight="false" outlineLevel="0" collapsed="false">
      <c r="A432" s="23" t="s">
        <v>209</v>
      </c>
      <c r="B432" s="24" t="s">
        <v>144</v>
      </c>
      <c r="C432" s="15" t="s">
        <v>210</v>
      </c>
      <c r="D432" s="16" t="n">
        <f aca="false">'прил 5'!F161</f>
        <v>12750</v>
      </c>
    </row>
    <row r="433" customFormat="false" ht="15" hidden="false" customHeight="false" outlineLevel="0" collapsed="false">
      <c r="A433" s="19" t="s">
        <v>39</v>
      </c>
      <c r="B433" s="24" t="s">
        <v>144</v>
      </c>
      <c r="C433" s="15" t="s">
        <v>40</v>
      </c>
      <c r="D433" s="16" t="n">
        <f aca="false">D434</f>
        <v>760</v>
      </c>
    </row>
    <row r="434" customFormat="false" ht="15" hidden="false" customHeight="false" outlineLevel="0" collapsed="false">
      <c r="A434" s="19" t="s">
        <v>41</v>
      </c>
      <c r="B434" s="24" t="s">
        <v>144</v>
      </c>
      <c r="C434" s="15" t="s">
        <v>42</v>
      </c>
      <c r="D434" s="16" t="n">
        <f aca="false">'прил 5'!F163</f>
        <v>760</v>
      </c>
    </row>
    <row r="435" customFormat="false" ht="15" hidden="false" customHeight="false" outlineLevel="0" collapsed="false">
      <c r="A435" s="19" t="s">
        <v>63</v>
      </c>
      <c r="B435" s="24" t="s">
        <v>144</v>
      </c>
      <c r="C435" s="15" t="s">
        <v>64</v>
      </c>
      <c r="D435" s="16" t="n">
        <f aca="false">D436</f>
        <v>60</v>
      </c>
    </row>
    <row r="436" customFormat="false" ht="15" hidden="false" customHeight="false" outlineLevel="0" collapsed="false">
      <c r="A436" s="23" t="s">
        <v>65</v>
      </c>
      <c r="B436" s="24" t="s">
        <v>144</v>
      </c>
      <c r="C436" s="15" t="s">
        <v>66</v>
      </c>
      <c r="D436" s="16" t="n">
        <f aca="false">'прил 5'!F165</f>
        <v>60</v>
      </c>
    </row>
    <row r="437" customFormat="false" ht="31.2" hidden="false" customHeight="false" outlineLevel="0" collapsed="false">
      <c r="A437" s="61" t="s">
        <v>67</v>
      </c>
      <c r="B437" s="62" t="s">
        <v>68</v>
      </c>
      <c r="C437" s="67"/>
      <c r="D437" s="69" t="n">
        <f aca="false">D438+D452+D463</f>
        <v>31255</v>
      </c>
    </row>
    <row r="438" customFormat="false" ht="45" hidden="false" customHeight="false" outlineLevel="0" collapsed="false">
      <c r="A438" s="17" t="s">
        <v>69</v>
      </c>
      <c r="B438" s="18" t="s">
        <v>70</v>
      </c>
      <c r="C438" s="16"/>
      <c r="D438" s="16" t="n">
        <f aca="false">D439+D448</f>
        <v>16587</v>
      </c>
    </row>
    <row r="439" customFormat="false" ht="30" hidden="false" customHeight="false" outlineLevel="0" collapsed="false">
      <c r="A439" s="20" t="s">
        <v>71</v>
      </c>
      <c r="B439" s="18" t="s">
        <v>72</v>
      </c>
      <c r="C439" s="16"/>
      <c r="D439" s="16" t="n">
        <f aca="false">D440+D443</f>
        <v>16222</v>
      </c>
    </row>
    <row r="440" customFormat="false" ht="90" hidden="false" customHeight="false" outlineLevel="0" collapsed="false">
      <c r="A440" s="20" t="s">
        <v>73</v>
      </c>
      <c r="B440" s="24" t="s">
        <v>74</v>
      </c>
      <c r="C440" s="16"/>
      <c r="D440" s="16" t="n">
        <f aca="false">D441</f>
        <v>5622</v>
      </c>
    </row>
    <row r="441" customFormat="false" ht="15" hidden="false" customHeight="false" outlineLevel="0" collapsed="false">
      <c r="A441" s="19" t="s">
        <v>39</v>
      </c>
      <c r="B441" s="24" t="s">
        <v>74</v>
      </c>
      <c r="C441" s="15" t="n">
        <v>200</v>
      </c>
      <c r="D441" s="16" t="n">
        <f aca="false">D442</f>
        <v>5622</v>
      </c>
    </row>
    <row r="442" customFormat="false" ht="15" hidden="false" customHeight="false" outlineLevel="0" collapsed="false">
      <c r="A442" s="19" t="s">
        <v>41</v>
      </c>
      <c r="B442" s="24" t="s">
        <v>74</v>
      </c>
      <c r="C442" s="15" t="n">
        <v>240</v>
      </c>
      <c r="D442" s="16" t="n">
        <f aca="false">'прил 5'!F68</f>
        <v>5622</v>
      </c>
    </row>
    <row r="443" customFormat="false" ht="30" hidden="false" customHeight="false" outlineLevel="0" collapsed="false">
      <c r="A443" s="20" t="s">
        <v>334</v>
      </c>
      <c r="B443" s="24" t="s">
        <v>335</v>
      </c>
      <c r="C443" s="16"/>
      <c r="D443" s="16" t="n">
        <f aca="false">D444+D446</f>
        <v>10600</v>
      </c>
    </row>
    <row r="444" customFormat="false" ht="45" hidden="false" customHeight="false" outlineLevel="0" collapsed="false">
      <c r="A444" s="23" t="s">
        <v>25</v>
      </c>
      <c r="B444" s="24" t="s">
        <v>335</v>
      </c>
      <c r="C444" s="15" t="n">
        <v>100</v>
      </c>
      <c r="D444" s="16" t="n">
        <f aca="false">D445</f>
        <v>10326</v>
      </c>
    </row>
    <row r="445" customFormat="false" ht="15" hidden="false" customHeight="false" outlineLevel="0" collapsed="false">
      <c r="A445" s="23" t="s">
        <v>209</v>
      </c>
      <c r="B445" s="24" t="s">
        <v>335</v>
      </c>
      <c r="C445" s="15" t="n">
        <v>110</v>
      </c>
      <c r="D445" s="16" t="n">
        <f aca="false">'прил 5'!F399</f>
        <v>10326</v>
      </c>
    </row>
    <row r="446" customFormat="false" ht="15" hidden="false" customHeight="false" outlineLevel="0" collapsed="false">
      <c r="A446" s="19" t="s">
        <v>39</v>
      </c>
      <c r="B446" s="24" t="s">
        <v>335</v>
      </c>
      <c r="C446" s="15" t="n">
        <v>200</v>
      </c>
      <c r="D446" s="16" t="n">
        <f aca="false">D447</f>
        <v>274</v>
      </c>
    </row>
    <row r="447" customFormat="false" ht="15" hidden="false" customHeight="false" outlineLevel="0" collapsed="false">
      <c r="A447" s="19" t="s">
        <v>41</v>
      </c>
      <c r="B447" s="24" t="s">
        <v>335</v>
      </c>
      <c r="C447" s="15" t="n">
        <v>240</v>
      </c>
      <c r="D447" s="16" t="n">
        <f aca="false">'прил 5'!F401</f>
        <v>274</v>
      </c>
    </row>
    <row r="448" customFormat="false" ht="30" hidden="false" customHeight="false" outlineLevel="0" collapsed="false">
      <c r="A448" s="20" t="s">
        <v>75</v>
      </c>
      <c r="B448" s="18" t="s">
        <v>76</v>
      </c>
      <c r="C448" s="16"/>
      <c r="D448" s="16" t="n">
        <f aca="false">D449</f>
        <v>365</v>
      </c>
    </row>
    <row r="449" customFormat="false" ht="45" hidden="false" customHeight="false" outlineLevel="0" collapsed="false">
      <c r="A449" s="25" t="s">
        <v>77</v>
      </c>
      <c r="B449" s="18" t="s">
        <v>78</v>
      </c>
      <c r="C449" s="16"/>
      <c r="D449" s="16" t="n">
        <f aca="false">D450</f>
        <v>365</v>
      </c>
    </row>
    <row r="450" customFormat="false" ht="15" hidden="false" customHeight="false" outlineLevel="0" collapsed="false">
      <c r="A450" s="19" t="s">
        <v>39</v>
      </c>
      <c r="B450" s="18" t="s">
        <v>78</v>
      </c>
      <c r="C450" s="15" t="n">
        <v>200</v>
      </c>
      <c r="D450" s="16" t="n">
        <f aca="false">D451</f>
        <v>365</v>
      </c>
    </row>
    <row r="451" customFormat="false" ht="15" hidden="false" customHeight="false" outlineLevel="0" collapsed="false">
      <c r="A451" s="19" t="s">
        <v>41</v>
      </c>
      <c r="B451" s="18" t="s">
        <v>78</v>
      </c>
      <c r="C451" s="15" t="n">
        <v>240</v>
      </c>
      <c r="D451" s="16" t="n">
        <f aca="false">'прил 5'!F72+'прил 5'!F479</f>
        <v>365</v>
      </c>
    </row>
    <row r="452" customFormat="false" ht="15" hidden="false" customHeight="false" outlineLevel="0" collapsed="false">
      <c r="A452" s="17" t="s">
        <v>541</v>
      </c>
      <c r="B452" s="18" t="s">
        <v>542</v>
      </c>
      <c r="C452" s="22"/>
      <c r="D452" s="16" t="n">
        <f aca="false">D453</f>
        <v>8621</v>
      </c>
    </row>
    <row r="453" customFormat="false" ht="45" hidden="false" customHeight="false" outlineLevel="0" collapsed="false">
      <c r="A453" s="20" t="s">
        <v>543</v>
      </c>
      <c r="B453" s="18" t="s">
        <v>544</v>
      </c>
      <c r="C453" s="22"/>
      <c r="D453" s="16" t="n">
        <f aca="false">D454+D457+D460</f>
        <v>8621</v>
      </c>
    </row>
    <row r="454" customFormat="false" ht="30" hidden="false" customHeight="false" outlineLevel="0" collapsed="false">
      <c r="A454" s="25" t="s">
        <v>545</v>
      </c>
      <c r="B454" s="18" t="s">
        <v>546</v>
      </c>
      <c r="C454" s="22"/>
      <c r="D454" s="16" t="n">
        <f aca="false">D455</f>
        <v>880</v>
      </c>
    </row>
    <row r="455" customFormat="false" ht="30" hidden="false" customHeight="false" outlineLevel="0" collapsed="false">
      <c r="A455" s="19" t="s">
        <v>163</v>
      </c>
      <c r="B455" s="18" t="s">
        <v>546</v>
      </c>
      <c r="C455" s="15" t="n">
        <v>600</v>
      </c>
      <c r="D455" s="16" t="n">
        <f aca="false">D456</f>
        <v>880</v>
      </c>
    </row>
    <row r="456" customFormat="false" ht="15" hidden="false" customHeight="false" outlineLevel="0" collapsed="false">
      <c r="A456" s="19" t="s">
        <v>165</v>
      </c>
      <c r="B456" s="18" t="s">
        <v>546</v>
      </c>
      <c r="C456" s="15" t="n">
        <v>610</v>
      </c>
      <c r="D456" s="16" t="n">
        <f aca="false">'прил 5'!F746</f>
        <v>880</v>
      </c>
    </row>
    <row r="457" customFormat="false" ht="30" hidden="false" customHeight="false" outlineLevel="0" collapsed="false">
      <c r="A457" s="25" t="s">
        <v>547</v>
      </c>
      <c r="B457" s="18" t="s">
        <v>548</v>
      </c>
      <c r="C457" s="22"/>
      <c r="D457" s="16" t="n">
        <f aca="false">D458</f>
        <v>3</v>
      </c>
    </row>
    <row r="458" customFormat="false" ht="30" hidden="false" customHeight="false" outlineLevel="0" collapsed="false">
      <c r="A458" s="19" t="s">
        <v>163</v>
      </c>
      <c r="B458" s="18" t="s">
        <v>548</v>
      </c>
      <c r="C458" s="15" t="n">
        <v>600</v>
      </c>
      <c r="D458" s="16" t="n">
        <f aca="false">D459</f>
        <v>3</v>
      </c>
    </row>
    <row r="459" customFormat="false" ht="15" hidden="false" customHeight="false" outlineLevel="0" collapsed="false">
      <c r="A459" s="19" t="s">
        <v>165</v>
      </c>
      <c r="B459" s="18" t="s">
        <v>548</v>
      </c>
      <c r="C459" s="15" t="n">
        <v>610</v>
      </c>
      <c r="D459" s="16" t="n">
        <f aca="false">'прил 5'!F749</f>
        <v>3</v>
      </c>
    </row>
    <row r="460" customFormat="false" ht="30" hidden="false" customHeight="false" outlineLevel="0" collapsed="false">
      <c r="A460" s="25" t="s">
        <v>549</v>
      </c>
      <c r="B460" s="18" t="s">
        <v>550</v>
      </c>
      <c r="C460" s="22"/>
      <c r="D460" s="16" t="n">
        <f aca="false">D461</f>
        <v>7738</v>
      </c>
    </row>
    <row r="461" customFormat="false" ht="30" hidden="false" customHeight="false" outlineLevel="0" collapsed="false">
      <c r="A461" s="19" t="s">
        <v>163</v>
      </c>
      <c r="B461" s="18" t="s">
        <v>550</v>
      </c>
      <c r="C461" s="15" t="n">
        <v>600</v>
      </c>
      <c r="D461" s="16" t="n">
        <f aca="false">D462</f>
        <v>7738</v>
      </c>
    </row>
    <row r="462" customFormat="false" ht="15" hidden="false" customHeight="false" outlineLevel="0" collapsed="false">
      <c r="A462" s="19" t="s">
        <v>165</v>
      </c>
      <c r="B462" s="18" t="s">
        <v>550</v>
      </c>
      <c r="C462" s="15" t="n">
        <v>610</v>
      </c>
      <c r="D462" s="16" t="n">
        <f aca="false">'прил 5'!F752</f>
        <v>7738</v>
      </c>
    </row>
    <row r="463" customFormat="false" ht="15" hidden="false" customHeight="false" outlineLevel="0" collapsed="false">
      <c r="A463" s="17" t="s">
        <v>145</v>
      </c>
      <c r="B463" s="18" t="s">
        <v>146</v>
      </c>
      <c r="C463" s="22"/>
      <c r="D463" s="37" t="n">
        <f aca="false">D464+D470+D474</f>
        <v>6047</v>
      </c>
    </row>
    <row r="464" customFormat="false" ht="30" hidden="false" customHeight="false" outlineLevel="0" collapsed="false">
      <c r="A464" s="20" t="s">
        <v>171</v>
      </c>
      <c r="B464" s="18" t="s">
        <v>172</v>
      </c>
      <c r="C464" s="22"/>
      <c r="D464" s="37" t="n">
        <f aca="false">D465</f>
        <v>4324</v>
      </c>
    </row>
    <row r="465" customFormat="false" ht="30" hidden="false" customHeight="false" outlineLevel="0" collapsed="false">
      <c r="A465" s="17" t="s">
        <v>173</v>
      </c>
      <c r="B465" s="18" t="s">
        <v>174</v>
      </c>
      <c r="C465" s="22"/>
      <c r="D465" s="37" t="n">
        <f aca="false">D466+D468</f>
        <v>4324</v>
      </c>
    </row>
    <row r="466" customFormat="false" ht="15" hidden="false" customHeight="false" outlineLevel="0" collapsed="false">
      <c r="A466" s="19" t="s">
        <v>27</v>
      </c>
      <c r="B466" s="18" t="s">
        <v>174</v>
      </c>
      <c r="C466" s="15" t="s">
        <v>26</v>
      </c>
      <c r="D466" s="16" t="n">
        <f aca="false">D467</f>
        <v>4050.1</v>
      </c>
    </row>
    <row r="467" customFormat="false" ht="15" hidden="false" customHeight="false" outlineLevel="0" collapsed="false">
      <c r="A467" s="19" t="s">
        <v>39</v>
      </c>
      <c r="B467" s="18" t="s">
        <v>174</v>
      </c>
      <c r="C467" s="15" t="s">
        <v>28</v>
      </c>
      <c r="D467" s="16" t="n">
        <f aca="false">'прил 5'!F218</f>
        <v>4050.1</v>
      </c>
    </row>
    <row r="468" customFormat="false" ht="15" hidden="false" customHeight="false" outlineLevel="0" collapsed="false">
      <c r="A468" s="19" t="s">
        <v>39</v>
      </c>
      <c r="B468" s="18" t="s">
        <v>174</v>
      </c>
      <c r="C468" s="15" t="s">
        <v>40</v>
      </c>
      <c r="D468" s="16" t="n">
        <f aca="false">D469</f>
        <v>273.9</v>
      </c>
    </row>
    <row r="469" customFormat="false" ht="15" hidden="false" customHeight="false" outlineLevel="0" collapsed="false">
      <c r="A469" s="19" t="s">
        <v>41</v>
      </c>
      <c r="B469" s="18" t="s">
        <v>174</v>
      </c>
      <c r="C469" s="15" t="s">
        <v>42</v>
      </c>
      <c r="D469" s="16" t="n">
        <f aca="false">'прил 5'!F220</f>
        <v>273.9</v>
      </c>
    </row>
    <row r="470" customFormat="false" ht="30" hidden="false" customHeight="false" outlineLevel="0" collapsed="false">
      <c r="A470" s="20" t="s">
        <v>147</v>
      </c>
      <c r="B470" s="18" t="s">
        <v>148</v>
      </c>
      <c r="C470" s="22"/>
      <c r="D470" s="16" t="n">
        <f aca="false">D471</f>
        <v>3</v>
      </c>
    </row>
    <row r="471" customFormat="false" ht="30" hidden="false" customHeight="false" outlineLevel="0" collapsed="false">
      <c r="A471" s="17" t="s">
        <v>149</v>
      </c>
      <c r="B471" s="18" t="s">
        <v>150</v>
      </c>
      <c r="C471" s="22"/>
      <c r="D471" s="16" t="n">
        <f aca="false">D472</f>
        <v>3</v>
      </c>
    </row>
    <row r="472" customFormat="false" ht="15" hidden="false" customHeight="false" outlineLevel="0" collapsed="false">
      <c r="A472" s="19" t="s">
        <v>39</v>
      </c>
      <c r="B472" s="18" t="s">
        <v>150</v>
      </c>
      <c r="C472" s="22" t="n">
        <v>200</v>
      </c>
      <c r="D472" s="16" t="n">
        <f aca="false">D473</f>
        <v>3</v>
      </c>
    </row>
    <row r="473" customFormat="false" ht="15" hidden="false" customHeight="false" outlineLevel="0" collapsed="false">
      <c r="A473" s="19" t="s">
        <v>41</v>
      </c>
      <c r="B473" s="18" t="s">
        <v>150</v>
      </c>
      <c r="C473" s="22" t="n">
        <v>240</v>
      </c>
      <c r="D473" s="16" t="n">
        <f aca="false">'прил 5'!F197</f>
        <v>3</v>
      </c>
    </row>
    <row r="474" customFormat="false" ht="15" hidden="false" customHeight="false" outlineLevel="0" collapsed="false">
      <c r="A474" s="19" t="s">
        <v>151</v>
      </c>
      <c r="B474" s="18" t="s">
        <v>152</v>
      </c>
      <c r="C474" s="15"/>
      <c r="D474" s="16" t="n">
        <f aca="false">D475</f>
        <v>1720</v>
      </c>
    </row>
    <row r="475" customFormat="false" ht="15" hidden="false" customHeight="false" outlineLevel="0" collapsed="false">
      <c r="A475" s="19" t="s">
        <v>153</v>
      </c>
      <c r="B475" s="18" t="s">
        <v>154</v>
      </c>
      <c r="C475" s="15"/>
      <c r="D475" s="16" t="n">
        <f aca="false">D476</f>
        <v>1720</v>
      </c>
    </row>
    <row r="476" customFormat="false" ht="15" hidden="false" customHeight="false" outlineLevel="0" collapsed="false">
      <c r="A476" s="19" t="s">
        <v>39</v>
      </c>
      <c r="B476" s="18" t="s">
        <v>154</v>
      </c>
      <c r="C476" s="15" t="s">
        <v>40</v>
      </c>
      <c r="D476" s="16" t="n">
        <f aca="false">D477</f>
        <v>1720</v>
      </c>
    </row>
    <row r="477" customFormat="false" ht="15" hidden="false" customHeight="false" outlineLevel="0" collapsed="false">
      <c r="A477" s="19" t="s">
        <v>41</v>
      </c>
      <c r="B477" s="18" t="s">
        <v>154</v>
      </c>
      <c r="C477" s="15" t="s">
        <v>42</v>
      </c>
      <c r="D477" s="16" t="n">
        <f aca="false">'прил 5'!F201</f>
        <v>1720</v>
      </c>
    </row>
    <row r="478" customFormat="false" ht="31.2" hidden="false" customHeight="false" outlineLevel="0" collapsed="false">
      <c r="A478" s="61" t="s">
        <v>264</v>
      </c>
      <c r="B478" s="62" t="s">
        <v>265</v>
      </c>
      <c r="C478" s="67"/>
      <c r="D478" s="13" t="n">
        <f aca="false">D479</f>
        <v>48024</v>
      </c>
    </row>
    <row r="479" customFormat="false" ht="15" hidden="false" customHeight="false" outlineLevel="0" collapsed="false">
      <c r="A479" s="17" t="s">
        <v>266</v>
      </c>
      <c r="B479" s="18" t="s">
        <v>267</v>
      </c>
      <c r="C479" s="15"/>
      <c r="D479" s="16" t="n">
        <f aca="false">D480</f>
        <v>48024</v>
      </c>
    </row>
    <row r="480" customFormat="false" ht="30" hidden="false" customHeight="false" outlineLevel="0" collapsed="false">
      <c r="A480" s="21" t="s">
        <v>268</v>
      </c>
      <c r="B480" s="18" t="s">
        <v>269</v>
      </c>
      <c r="C480" s="15"/>
      <c r="D480" s="16" t="n">
        <f aca="false">D481+D484+D487</f>
        <v>48024</v>
      </c>
    </row>
    <row r="481" customFormat="false" ht="30" hidden="false" customHeight="false" outlineLevel="0" collapsed="false">
      <c r="A481" s="20" t="s">
        <v>270</v>
      </c>
      <c r="B481" s="18" t="s">
        <v>271</v>
      </c>
      <c r="C481" s="15"/>
      <c r="D481" s="16" t="n">
        <f aca="false">D482</f>
        <v>22865</v>
      </c>
    </row>
    <row r="482" customFormat="false" ht="30" hidden="false" customHeight="false" outlineLevel="0" collapsed="false">
      <c r="A482" s="19" t="s">
        <v>163</v>
      </c>
      <c r="B482" s="18" t="s">
        <v>271</v>
      </c>
      <c r="C482" s="15" t="s">
        <v>164</v>
      </c>
      <c r="D482" s="16" t="n">
        <f aca="false">D483</f>
        <v>22865</v>
      </c>
    </row>
    <row r="483" customFormat="false" ht="15" hidden="false" customHeight="false" outlineLevel="0" collapsed="false">
      <c r="A483" s="19" t="s">
        <v>165</v>
      </c>
      <c r="B483" s="18" t="s">
        <v>271</v>
      </c>
      <c r="C483" s="15" t="s">
        <v>166</v>
      </c>
      <c r="D483" s="16" t="n">
        <f aca="false">'прил 5'!F322</f>
        <v>22865</v>
      </c>
    </row>
    <row r="484" customFormat="false" ht="15" hidden="false" customHeight="false" outlineLevel="0" collapsed="false">
      <c r="A484" s="20" t="s">
        <v>272</v>
      </c>
      <c r="B484" s="18" t="s">
        <v>273</v>
      </c>
      <c r="C484" s="15"/>
      <c r="D484" s="16" t="n">
        <f aca="false">D485</f>
        <v>7220</v>
      </c>
    </row>
    <row r="485" customFormat="false" ht="30" hidden="false" customHeight="false" outlineLevel="0" collapsed="false">
      <c r="A485" s="19" t="s">
        <v>163</v>
      </c>
      <c r="B485" s="18" t="s">
        <v>273</v>
      </c>
      <c r="C485" s="15" t="s">
        <v>164</v>
      </c>
      <c r="D485" s="16" t="n">
        <f aca="false">D486</f>
        <v>7220</v>
      </c>
    </row>
    <row r="486" customFormat="false" ht="15" hidden="false" customHeight="false" outlineLevel="0" collapsed="false">
      <c r="A486" s="19" t="s">
        <v>165</v>
      </c>
      <c r="B486" s="18" t="s">
        <v>273</v>
      </c>
      <c r="C486" s="15" t="s">
        <v>166</v>
      </c>
      <c r="D486" s="16" t="n">
        <f aca="false">'прил 5'!F325</f>
        <v>7220</v>
      </c>
    </row>
    <row r="487" customFormat="false" ht="30" hidden="false" customHeight="false" outlineLevel="0" collapsed="false">
      <c r="A487" s="21" t="s">
        <v>274</v>
      </c>
      <c r="B487" s="18" t="s">
        <v>275</v>
      </c>
      <c r="C487" s="15"/>
      <c r="D487" s="16" t="n">
        <f aca="false">D488</f>
        <v>17939</v>
      </c>
    </row>
    <row r="488" customFormat="false" ht="15" hidden="false" customHeight="false" outlineLevel="0" collapsed="false">
      <c r="A488" s="19" t="s">
        <v>39</v>
      </c>
      <c r="B488" s="18" t="s">
        <v>275</v>
      </c>
      <c r="C488" s="15" t="n">
        <v>200</v>
      </c>
      <c r="D488" s="16" t="n">
        <f aca="false">D489</f>
        <v>17939</v>
      </c>
    </row>
    <row r="489" customFormat="false" ht="15" hidden="false" customHeight="false" outlineLevel="0" collapsed="false">
      <c r="A489" s="19" t="s">
        <v>41</v>
      </c>
      <c r="B489" s="18" t="s">
        <v>275</v>
      </c>
      <c r="C489" s="15" t="n">
        <v>240</v>
      </c>
      <c r="D489" s="16" t="n">
        <f aca="false">'прил 5'!F328</f>
        <v>17939</v>
      </c>
    </row>
    <row r="490" customFormat="false" ht="15.6" hidden="false" customHeight="false" outlineLevel="0" collapsed="false">
      <c r="A490" s="61" t="s">
        <v>155</v>
      </c>
      <c r="B490" s="62" t="s">
        <v>156</v>
      </c>
      <c r="C490" s="67"/>
      <c r="D490" s="13" t="n">
        <f aca="false">D491+D503</f>
        <v>66641.5</v>
      </c>
    </row>
    <row r="491" customFormat="false" ht="45" hidden="false" customHeight="false" outlineLevel="0" collapsed="false">
      <c r="A491" s="17" t="s">
        <v>157</v>
      </c>
      <c r="B491" s="18" t="s">
        <v>158</v>
      </c>
      <c r="C491" s="22"/>
      <c r="D491" s="16" t="n">
        <f aca="false">D492+D499</f>
        <v>52395.8</v>
      </c>
    </row>
    <row r="492" customFormat="false" ht="30" hidden="false" customHeight="false" outlineLevel="0" collapsed="false">
      <c r="A492" s="17" t="s">
        <v>159</v>
      </c>
      <c r="B492" s="18" t="s">
        <v>160</v>
      </c>
      <c r="C492" s="22"/>
      <c r="D492" s="16" t="n">
        <f aca="false">D493+D496</f>
        <v>50469.8</v>
      </c>
    </row>
    <row r="493" customFormat="false" ht="30" hidden="false" customHeight="false" outlineLevel="0" collapsed="false">
      <c r="A493" s="21" t="s">
        <v>161</v>
      </c>
      <c r="B493" s="18" t="s">
        <v>162</v>
      </c>
      <c r="C493" s="22"/>
      <c r="D493" s="16" t="n">
        <f aca="false">D494</f>
        <v>49954.8</v>
      </c>
    </row>
    <row r="494" customFormat="false" ht="30" hidden="false" customHeight="false" outlineLevel="0" collapsed="false">
      <c r="A494" s="19" t="s">
        <v>163</v>
      </c>
      <c r="B494" s="18" t="s">
        <v>162</v>
      </c>
      <c r="C494" s="15" t="s">
        <v>164</v>
      </c>
      <c r="D494" s="16" t="n">
        <f aca="false">D495</f>
        <v>49954.8</v>
      </c>
    </row>
    <row r="495" customFormat="false" ht="15" hidden="false" customHeight="false" outlineLevel="0" collapsed="false">
      <c r="A495" s="19" t="s">
        <v>165</v>
      </c>
      <c r="B495" s="18" t="s">
        <v>162</v>
      </c>
      <c r="C495" s="15" t="s">
        <v>166</v>
      </c>
      <c r="D495" s="16" t="n">
        <f aca="false">'прил 5'!F207</f>
        <v>49954.8</v>
      </c>
    </row>
    <row r="496" customFormat="false" ht="60" hidden="false" customHeight="false" outlineLevel="0" collapsed="false">
      <c r="A496" s="20" t="s">
        <v>167</v>
      </c>
      <c r="B496" s="18" t="s">
        <v>168</v>
      </c>
      <c r="C496" s="15"/>
      <c r="D496" s="16" t="n">
        <f aca="false">D497</f>
        <v>515</v>
      </c>
    </row>
    <row r="497" customFormat="false" ht="30" hidden="false" customHeight="false" outlineLevel="0" collapsed="false">
      <c r="A497" s="19" t="s">
        <v>163</v>
      </c>
      <c r="B497" s="18" t="s">
        <v>168</v>
      </c>
      <c r="C497" s="15" t="s">
        <v>164</v>
      </c>
      <c r="D497" s="16" t="n">
        <f aca="false">D498</f>
        <v>515</v>
      </c>
    </row>
    <row r="498" customFormat="false" ht="15" hidden="false" customHeight="false" outlineLevel="0" collapsed="false">
      <c r="A498" s="19" t="s">
        <v>165</v>
      </c>
      <c r="B498" s="18" t="s">
        <v>168</v>
      </c>
      <c r="C498" s="15" t="s">
        <v>166</v>
      </c>
      <c r="D498" s="16" t="n">
        <f aca="false">'прил 5'!F210</f>
        <v>515</v>
      </c>
    </row>
    <row r="499" customFormat="false" ht="45" hidden="false" customHeight="false" outlineLevel="0" collapsed="false">
      <c r="A499" s="17" t="s">
        <v>292</v>
      </c>
      <c r="B499" s="18" t="s">
        <v>293</v>
      </c>
      <c r="C499" s="22"/>
      <c r="D499" s="16" t="n">
        <f aca="false">D500</f>
        <v>1926</v>
      </c>
    </row>
    <row r="500" customFormat="false" ht="60" hidden="false" customHeight="false" outlineLevel="0" collapsed="false">
      <c r="A500" s="20" t="s">
        <v>294</v>
      </c>
      <c r="B500" s="18" t="s">
        <v>295</v>
      </c>
      <c r="C500" s="22"/>
      <c r="D500" s="16" t="n">
        <f aca="false">D501</f>
        <v>1926</v>
      </c>
    </row>
    <row r="501" customFormat="false" ht="30" hidden="false" customHeight="false" outlineLevel="0" collapsed="false">
      <c r="A501" s="19" t="s">
        <v>163</v>
      </c>
      <c r="B501" s="18" t="s">
        <v>295</v>
      </c>
      <c r="C501" s="15" t="n">
        <v>600</v>
      </c>
      <c r="D501" s="16" t="n">
        <f aca="false">D502</f>
        <v>1926</v>
      </c>
    </row>
    <row r="502" customFormat="false" ht="15" hidden="false" customHeight="false" outlineLevel="0" collapsed="false">
      <c r="A502" s="19" t="s">
        <v>165</v>
      </c>
      <c r="B502" s="18" t="s">
        <v>295</v>
      </c>
      <c r="C502" s="15" t="n">
        <v>610</v>
      </c>
      <c r="D502" s="16" t="n">
        <f aca="false">'прил 5'!F346</f>
        <v>1926</v>
      </c>
    </row>
    <row r="503" customFormat="false" ht="30" hidden="false" customHeight="false" outlineLevel="0" collapsed="false">
      <c r="A503" s="17" t="s">
        <v>296</v>
      </c>
      <c r="B503" s="18" t="s">
        <v>297</v>
      </c>
      <c r="C503" s="22"/>
      <c r="D503" s="16" t="n">
        <f aca="false">D504+D508+D512+D516+D523+D527</f>
        <v>14245.7</v>
      </c>
    </row>
    <row r="504" customFormat="false" ht="15" hidden="false" customHeight="false" outlineLevel="0" collapsed="false">
      <c r="A504" s="17" t="s">
        <v>298</v>
      </c>
      <c r="B504" s="18" t="s">
        <v>299</v>
      </c>
      <c r="C504" s="22"/>
      <c r="D504" s="16" t="n">
        <f aca="false">D505</f>
        <v>3507.9</v>
      </c>
    </row>
    <row r="505" customFormat="false" ht="15" hidden="false" customHeight="false" outlineLevel="0" collapsed="false">
      <c r="A505" s="28" t="s">
        <v>300</v>
      </c>
      <c r="B505" s="18" t="s">
        <v>301</v>
      </c>
      <c r="C505" s="22"/>
      <c r="D505" s="16" t="n">
        <f aca="false">D506</f>
        <v>3507.9</v>
      </c>
    </row>
    <row r="506" customFormat="false" ht="15" hidden="false" customHeight="false" outlineLevel="0" collapsed="false">
      <c r="A506" s="19" t="s">
        <v>39</v>
      </c>
      <c r="B506" s="18" t="s">
        <v>301</v>
      </c>
      <c r="C506" s="15" t="s">
        <v>40</v>
      </c>
      <c r="D506" s="16" t="n">
        <f aca="false">D507</f>
        <v>3507.9</v>
      </c>
    </row>
    <row r="507" customFormat="false" ht="15" hidden="false" customHeight="false" outlineLevel="0" collapsed="false">
      <c r="A507" s="19" t="s">
        <v>41</v>
      </c>
      <c r="B507" s="18" t="s">
        <v>301</v>
      </c>
      <c r="C507" s="15" t="s">
        <v>42</v>
      </c>
      <c r="D507" s="16" t="n">
        <f aca="false">'прил 5'!F351</f>
        <v>3507.9</v>
      </c>
    </row>
    <row r="508" customFormat="false" ht="15" hidden="false" customHeight="false" outlineLevel="0" collapsed="false">
      <c r="A508" s="17" t="s">
        <v>302</v>
      </c>
      <c r="B508" s="18" t="s">
        <v>303</v>
      </c>
      <c r="C508" s="22"/>
      <c r="D508" s="16" t="n">
        <f aca="false">D509</f>
        <v>862.5</v>
      </c>
    </row>
    <row r="509" customFormat="false" ht="15" hidden="false" customHeight="false" outlineLevel="0" collapsed="false">
      <c r="A509" s="28" t="s">
        <v>304</v>
      </c>
      <c r="B509" s="18" t="s">
        <v>305</v>
      </c>
      <c r="C509" s="22"/>
      <c r="D509" s="16" t="n">
        <f aca="false">D510</f>
        <v>862.5</v>
      </c>
    </row>
    <row r="510" customFormat="false" ht="15" hidden="false" customHeight="false" outlineLevel="0" collapsed="false">
      <c r="A510" s="19" t="s">
        <v>39</v>
      </c>
      <c r="B510" s="18" t="s">
        <v>305</v>
      </c>
      <c r="C510" s="15" t="s">
        <v>40</v>
      </c>
      <c r="D510" s="16" t="n">
        <f aca="false">D511</f>
        <v>862.5</v>
      </c>
    </row>
    <row r="511" customFormat="false" ht="15" hidden="false" customHeight="false" outlineLevel="0" collapsed="false">
      <c r="A511" s="19" t="s">
        <v>41</v>
      </c>
      <c r="B511" s="18" t="s">
        <v>305</v>
      </c>
      <c r="C511" s="15" t="s">
        <v>42</v>
      </c>
      <c r="D511" s="16" t="n">
        <f aca="false">'прил 5'!F355</f>
        <v>862.5</v>
      </c>
    </row>
    <row r="512" customFormat="false" ht="15" hidden="false" customHeight="false" outlineLevel="0" collapsed="false">
      <c r="A512" s="17" t="s">
        <v>593</v>
      </c>
      <c r="B512" s="18" t="s">
        <v>594</v>
      </c>
      <c r="C512" s="22"/>
      <c r="D512" s="16" t="n">
        <f aca="false">D513</f>
        <v>300</v>
      </c>
    </row>
    <row r="513" customFormat="false" ht="15" hidden="false" customHeight="false" outlineLevel="0" collapsed="false">
      <c r="A513" s="28" t="s">
        <v>595</v>
      </c>
      <c r="B513" s="18" t="s">
        <v>596</v>
      </c>
      <c r="C513" s="22"/>
      <c r="D513" s="16" t="n">
        <f aca="false">D514</f>
        <v>300</v>
      </c>
    </row>
    <row r="514" customFormat="false" ht="30" hidden="false" customHeight="false" outlineLevel="0" collapsed="false">
      <c r="A514" s="19" t="s">
        <v>163</v>
      </c>
      <c r="B514" s="18" t="s">
        <v>596</v>
      </c>
      <c r="C514" s="15" t="s">
        <v>164</v>
      </c>
      <c r="D514" s="16" t="n">
        <f aca="false">D515</f>
        <v>300</v>
      </c>
    </row>
    <row r="515" customFormat="false" ht="15" hidden="false" customHeight="false" outlineLevel="0" collapsed="false">
      <c r="A515" s="19" t="s">
        <v>165</v>
      </c>
      <c r="B515" s="18" t="s">
        <v>596</v>
      </c>
      <c r="C515" s="15" t="s">
        <v>166</v>
      </c>
      <c r="D515" s="16" t="n">
        <f aca="false">'прил 5'!F833</f>
        <v>300</v>
      </c>
    </row>
    <row r="516" customFormat="false" ht="15" hidden="false" customHeight="false" outlineLevel="0" collapsed="false">
      <c r="A516" s="17" t="s">
        <v>486</v>
      </c>
      <c r="B516" s="18" t="s">
        <v>487</v>
      </c>
      <c r="C516" s="22"/>
      <c r="D516" s="16" t="n">
        <f aca="false">D517+D520</f>
        <v>1303</v>
      </c>
    </row>
    <row r="517" customFormat="false" ht="60" hidden="false" customHeight="false" outlineLevel="0" collapsed="false">
      <c r="A517" s="20" t="s">
        <v>488</v>
      </c>
      <c r="B517" s="18" t="s">
        <v>489</v>
      </c>
      <c r="C517" s="22"/>
      <c r="D517" s="16" t="n">
        <f aca="false">D518</f>
        <v>416</v>
      </c>
    </row>
    <row r="518" customFormat="false" ht="30" hidden="false" customHeight="false" outlineLevel="0" collapsed="false">
      <c r="A518" s="19" t="s">
        <v>163</v>
      </c>
      <c r="B518" s="18" t="s">
        <v>489</v>
      </c>
      <c r="C518" s="15" t="n">
        <v>600</v>
      </c>
      <c r="D518" s="16" t="n">
        <f aca="false">D519</f>
        <v>416</v>
      </c>
    </row>
    <row r="519" customFormat="false" ht="15" hidden="false" customHeight="false" outlineLevel="0" collapsed="false">
      <c r="A519" s="19" t="s">
        <v>165</v>
      </c>
      <c r="B519" s="18" t="s">
        <v>489</v>
      </c>
      <c r="C519" s="15" t="n">
        <v>610</v>
      </c>
      <c r="D519" s="16" t="n">
        <f aca="false">'прил 5'!F621+'прил 5'!F695</f>
        <v>416</v>
      </c>
    </row>
    <row r="520" customFormat="false" ht="45" hidden="false" customHeight="false" outlineLevel="0" collapsed="false">
      <c r="A520" s="20" t="s">
        <v>490</v>
      </c>
      <c r="B520" s="18" t="s">
        <v>491</v>
      </c>
      <c r="C520" s="22"/>
      <c r="D520" s="16" t="n">
        <f aca="false">D521</f>
        <v>887</v>
      </c>
    </row>
    <row r="521" customFormat="false" ht="30" hidden="false" customHeight="false" outlineLevel="0" collapsed="false">
      <c r="A521" s="19" t="s">
        <v>163</v>
      </c>
      <c r="B521" s="18" t="s">
        <v>491</v>
      </c>
      <c r="C521" s="22" t="n">
        <v>600</v>
      </c>
      <c r="D521" s="16" t="n">
        <f aca="false">D522</f>
        <v>887</v>
      </c>
    </row>
    <row r="522" customFormat="false" ht="15" hidden="false" customHeight="false" outlineLevel="0" collapsed="false">
      <c r="A522" s="19" t="s">
        <v>165</v>
      </c>
      <c r="B522" s="18" t="s">
        <v>491</v>
      </c>
      <c r="C522" s="22" t="n">
        <v>610</v>
      </c>
      <c r="D522" s="16" t="n">
        <f aca="false">'прил 5'!F624+'прил 5'!F692</f>
        <v>887</v>
      </c>
    </row>
    <row r="523" customFormat="false" ht="15" hidden="false" customHeight="false" outlineLevel="0" collapsed="false">
      <c r="A523" s="17" t="s">
        <v>306</v>
      </c>
      <c r="B523" s="18" t="s">
        <v>307</v>
      </c>
      <c r="C523" s="22"/>
      <c r="D523" s="16" t="n">
        <f aca="false">D524</f>
        <v>1250</v>
      </c>
    </row>
    <row r="524" customFormat="false" ht="30" hidden="false" customHeight="false" outlineLevel="0" collapsed="false">
      <c r="A524" s="20" t="s">
        <v>308</v>
      </c>
      <c r="B524" s="18" t="s">
        <v>309</v>
      </c>
      <c r="C524" s="22"/>
      <c r="D524" s="16" t="n">
        <f aca="false">D525</f>
        <v>1250</v>
      </c>
    </row>
    <row r="525" customFormat="false" ht="15" hidden="false" customHeight="false" outlineLevel="0" collapsed="false">
      <c r="A525" s="19" t="s">
        <v>39</v>
      </c>
      <c r="B525" s="18" t="s">
        <v>309</v>
      </c>
      <c r="C525" s="22" t="n">
        <v>200</v>
      </c>
      <c r="D525" s="16" t="n">
        <f aca="false">D526</f>
        <v>1250</v>
      </c>
    </row>
    <row r="526" customFormat="false" ht="15" hidden="false" customHeight="false" outlineLevel="0" collapsed="false">
      <c r="A526" s="19" t="s">
        <v>41</v>
      </c>
      <c r="B526" s="18" t="s">
        <v>309</v>
      </c>
      <c r="C526" s="22" t="n">
        <v>240</v>
      </c>
      <c r="D526" s="16" t="n">
        <f aca="false">'прил 5'!F359</f>
        <v>1250</v>
      </c>
    </row>
    <row r="527" customFormat="false" ht="15" hidden="false" customHeight="false" outlineLevel="0" collapsed="false">
      <c r="A527" s="17" t="s">
        <v>310</v>
      </c>
      <c r="B527" s="18" t="s">
        <v>311</v>
      </c>
      <c r="C527" s="22"/>
      <c r="D527" s="16" t="n">
        <f aca="false">D528+D534+D531</f>
        <v>7022.3</v>
      </c>
    </row>
    <row r="528" customFormat="false" ht="30" hidden="false" customHeight="false" outlineLevel="0" collapsed="false">
      <c r="A528" s="20" t="s">
        <v>312</v>
      </c>
      <c r="B528" s="18" t="s">
        <v>313</v>
      </c>
      <c r="C528" s="22"/>
      <c r="D528" s="16" t="n">
        <f aca="false">D529</f>
        <v>4518.3</v>
      </c>
    </row>
    <row r="529" customFormat="false" ht="30" hidden="false" customHeight="false" outlineLevel="0" collapsed="false">
      <c r="A529" s="19" t="s">
        <v>163</v>
      </c>
      <c r="B529" s="18" t="s">
        <v>313</v>
      </c>
      <c r="C529" s="15" t="n">
        <v>600</v>
      </c>
      <c r="D529" s="16" t="n">
        <f aca="false">D530</f>
        <v>4518.3</v>
      </c>
    </row>
    <row r="530" customFormat="false" ht="15" hidden="false" customHeight="false" outlineLevel="0" collapsed="false">
      <c r="A530" s="19" t="s">
        <v>165</v>
      </c>
      <c r="B530" s="18" t="s">
        <v>313</v>
      </c>
      <c r="C530" s="15" t="n">
        <v>610</v>
      </c>
      <c r="D530" s="16" t="n">
        <f aca="false">'прил 5'!F363</f>
        <v>4518.3</v>
      </c>
    </row>
    <row r="531" customFormat="false" ht="45" hidden="false" customHeight="false" outlineLevel="0" collapsed="false">
      <c r="A531" s="20" t="s">
        <v>314</v>
      </c>
      <c r="B531" s="18" t="s">
        <v>315</v>
      </c>
      <c r="C531" s="15"/>
      <c r="D531" s="36" t="n">
        <f aca="false">D532</f>
        <v>113</v>
      </c>
    </row>
    <row r="532" customFormat="false" ht="30" hidden="false" customHeight="false" outlineLevel="0" collapsed="false">
      <c r="A532" s="19" t="s">
        <v>163</v>
      </c>
      <c r="B532" s="18" t="s">
        <v>315</v>
      </c>
      <c r="C532" s="15" t="s">
        <v>164</v>
      </c>
      <c r="D532" s="36" t="n">
        <f aca="false">D533</f>
        <v>113</v>
      </c>
    </row>
    <row r="533" customFormat="false" ht="15" hidden="false" customHeight="false" outlineLevel="0" collapsed="false">
      <c r="A533" s="19" t="s">
        <v>165</v>
      </c>
      <c r="B533" s="18" t="s">
        <v>315</v>
      </c>
      <c r="C533" s="15" t="s">
        <v>166</v>
      </c>
      <c r="D533" s="36" t="n">
        <f aca="false">'прил 5'!F366</f>
        <v>113</v>
      </c>
    </row>
    <row r="534" customFormat="false" ht="30" hidden="false" customHeight="false" outlineLevel="0" collapsed="false">
      <c r="A534" s="20" t="s">
        <v>316</v>
      </c>
      <c r="B534" s="18" t="s">
        <v>317</v>
      </c>
      <c r="C534" s="22"/>
      <c r="D534" s="16" t="n">
        <f aca="false">D535</f>
        <v>2391</v>
      </c>
    </row>
    <row r="535" customFormat="false" ht="30" hidden="false" customHeight="false" outlineLevel="0" collapsed="false">
      <c r="A535" s="19" t="s">
        <v>163</v>
      </c>
      <c r="B535" s="18" t="s">
        <v>317</v>
      </c>
      <c r="C535" s="15" t="n">
        <v>600</v>
      </c>
      <c r="D535" s="16" t="n">
        <f aca="false">D536</f>
        <v>2391</v>
      </c>
    </row>
    <row r="536" customFormat="false" ht="15" hidden="false" customHeight="false" outlineLevel="0" collapsed="false">
      <c r="A536" s="19" t="s">
        <v>165</v>
      </c>
      <c r="B536" s="18" t="s">
        <v>317</v>
      </c>
      <c r="C536" s="15" t="n">
        <v>610</v>
      </c>
      <c r="D536" s="16" t="n">
        <f aca="false">'прил 5'!F369</f>
        <v>2391</v>
      </c>
    </row>
    <row r="537" customFormat="false" ht="15.6" hidden="false" customHeight="false" outlineLevel="0" collapsed="false">
      <c r="A537" s="61" t="s">
        <v>336</v>
      </c>
      <c r="B537" s="62" t="s">
        <v>337</v>
      </c>
      <c r="C537" s="67"/>
      <c r="D537" s="69" t="n">
        <f aca="false">D538+D543</f>
        <v>1394</v>
      </c>
    </row>
    <row r="538" customFormat="false" ht="15" hidden="false" customHeight="false" outlineLevel="0" collapsed="false">
      <c r="A538" s="17" t="s">
        <v>338</v>
      </c>
      <c r="B538" s="18" t="s">
        <v>339</v>
      </c>
      <c r="C538" s="22"/>
      <c r="D538" s="16" t="n">
        <f aca="false">D539</f>
        <v>800</v>
      </c>
    </row>
    <row r="539" customFormat="false" ht="30" hidden="false" customHeight="false" outlineLevel="0" collapsed="false">
      <c r="A539" s="17" t="s">
        <v>340</v>
      </c>
      <c r="B539" s="18" t="s">
        <v>341</v>
      </c>
      <c r="C539" s="22"/>
      <c r="D539" s="16" t="n">
        <f aca="false">D540</f>
        <v>800</v>
      </c>
    </row>
    <row r="540" customFormat="false" ht="45" hidden="false" customHeight="false" outlineLevel="0" collapsed="false">
      <c r="A540" s="21" t="s">
        <v>342</v>
      </c>
      <c r="B540" s="18" t="s">
        <v>343</v>
      </c>
      <c r="C540" s="22"/>
      <c r="D540" s="16" t="n">
        <f aca="false">D541</f>
        <v>800</v>
      </c>
    </row>
    <row r="541" customFormat="false" ht="15" hidden="false" customHeight="false" outlineLevel="0" collapsed="false">
      <c r="A541" s="19" t="s">
        <v>39</v>
      </c>
      <c r="B541" s="18" t="s">
        <v>343</v>
      </c>
      <c r="C541" s="15" t="n">
        <v>200</v>
      </c>
      <c r="D541" s="16" t="n">
        <f aca="false">D542</f>
        <v>800</v>
      </c>
    </row>
    <row r="542" customFormat="false" ht="15" hidden="false" customHeight="false" outlineLevel="0" collapsed="false">
      <c r="A542" s="19" t="s">
        <v>41</v>
      </c>
      <c r="B542" s="18" t="s">
        <v>343</v>
      </c>
      <c r="C542" s="15" t="n">
        <v>240</v>
      </c>
      <c r="D542" s="16" t="n">
        <f aca="false">'прил 5'!F407</f>
        <v>800</v>
      </c>
    </row>
    <row r="543" customFormat="false" ht="15" hidden="false" customHeight="false" outlineLevel="0" collapsed="false">
      <c r="A543" s="17" t="s">
        <v>344</v>
      </c>
      <c r="B543" s="18" t="s">
        <v>345</v>
      </c>
      <c r="C543" s="15"/>
      <c r="D543" s="16" t="n">
        <f aca="false">D544+D550</f>
        <v>594</v>
      </c>
    </row>
    <row r="544" customFormat="false" ht="45" hidden="false" customHeight="false" outlineLevel="0" collapsed="false">
      <c r="A544" s="17" t="s">
        <v>346</v>
      </c>
      <c r="B544" s="18" t="s">
        <v>347</v>
      </c>
      <c r="C544" s="15"/>
      <c r="D544" s="16" t="n">
        <f aca="false">D545</f>
        <v>474</v>
      </c>
    </row>
    <row r="545" customFormat="false" ht="105" hidden="false" customHeight="false" outlineLevel="0" collapsed="false">
      <c r="A545" s="20" t="s">
        <v>348</v>
      </c>
      <c r="B545" s="18" t="s">
        <v>349</v>
      </c>
      <c r="C545" s="15"/>
      <c r="D545" s="16" t="n">
        <f aca="false">D546+D548</f>
        <v>474</v>
      </c>
    </row>
    <row r="546" customFormat="false" ht="45" hidden="false" customHeight="false" outlineLevel="0" collapsed="false">
      <c r="A546" s="19" t="s">
        <v>25</v>
      </c>
      <c r="B546" s="18" t="s">
        <v>349</v>
      </c>
      <c r="C546" s="15" t="n">
        <v>100</v>
      </c>
      <c r="D546" s="16" t="n">
        <f aca="false">D547</f>
        <v>186.4</v>
      </c>
    </row>
    <row r="547" customFormat="false" ht="15" hidden="false" customHeight="false" outlineLevel="0" collapsed="false">
      <c r="A547" s="19" t="s">
        <v>27</v>
      </c>
      <c r="B547" s="18" t="s">
        <v>349</v>
      </c>
      <c r="C547" s="15" t="n">
        <v>120</v>
      </c>
      <c r="D547" s="16" t="n">
        <f aca="false">'прил 5'!F412</f>
        <v>186.4</v>
      </c>
    </row>
    <row r="548" customFormat="false" ht="15" hidden="false" customHeight="false" outlineLevel="0" collapsed="false">
      <c r="A548" s="19" t="s">
        <v>39</v>
      </c>
      <c r="B548" s="18" t="s">
        <v>349</v>
      </c>
      <c r="C548" s="15" t="n">
        <v>200</v>
      </c>
      <c r="D548" s="16" t="n">
        <f aca="false">D549</f>
        <v>287.6</v>
      </c>
    </row>
    <row r="549" customFormat="false" ht="15" hidden="false" customHeight="false" outlineLevel="0" collapsed="false">
      <c r="A549" s="19" t="s">
        <v>41</v>
      </c>
      <c r="B549" s="18" t="s">
        <v>349</v>
      </c>
      <c r="C549" s="15" t="n">
        <v>240</v>
      </c>
      <c r="D549" s="16" t="n">
        <f aca="false">'прил 5'!F414</f>
        <v>287.6</v>
      </c>
    </row>
    <row r="550" customFormat="false" ht="30" hidden="false" customHeight="false" outlineLevel="0" collapsed="false">
      <c r="A550" s="30" t="s">
        <v>350</v>
      </c>
      <c r="B550" s="18" t="s">
        <v>351</v>
      </c>
      <c r="C550" s="15"/>
      <c r="D550" s="16" t="n">
        <f aca="false">D551</f>
        <v>120</v>
      </c>
    </row>
    <row r="551" customFormat="false" ht="30" hidden="false" customHeight="false" outlineLevel="0" collapsed="false">
      <c r="A551" s="38" t="s">
        <v>352</v>
      </c>
      <c r="B551" s="18" t="s">
        <v>353</v>
      </c>
      <c r="C551" s="15"/>
      <c r="D551" s="16" t="n">
        <f aca="false">D552</f>
        <v>120</v>
      </c>
    </row>
    <row r="552" customFormat="false" ht="15" hidden="false" customHeight="false" outlineLevel="0" collapsed="false">
      <c r="A552" s="19" t="s">
        <v>39</v>
      </c>
      <c r="B552" s="18" t="s">
        <v>353</v>
      </c>
      <c r="C552" s="15" t="n">
        <v>200</v>
      </c>
      <c r="D552" s="16" t="n">
        <f aca="false">D553</f>
        <v>120</v>
      </c>
    </row>
    <row r="553" customFormat="false" ht="15" hidden="false" customHeight="false" outlineLevel="0" collapsed="false">
      <c r="A553" s="19" t="s">
        <v>41</v>
      </c>
      <c r="B553" s="18" t="s">
        <v>353</v>
      </c>
      <c r="C553" s="15" t="n">
        <v>240</v>
      </c>
      <c r="D553" s="16" t="n">
        <f aca="false">'прил 5'!F418</f>
        <v>120</v>
      </c>
    </row>
    <row r="554" customFormat="false" ht="31.2" hidden="false" customHeight="false" outlineLevel="0" collapsed="false">
      <c r="A554" s="61" t="s">
        <v>276</v>
      </c>
      <c r="B554" s="62" t="s">
        <v>277</v>
      </c>
      <c r="C554" s="67"/>
      <c r="D554" s="69" t="n">
        <f aca="false">D555+D588+D611</f>
        <v>170285.2</v>
      </c>
    </row>
    <row r="555" customFormat="false" ht="15" hidden="false" customHeight="false" outlineLevel="0" collapsed="false">
      <c r="A555" s="17" t="s">
        <v>278</v>
      </c>
      <c r="B555" s="18" t="s">
        <v>279</v>
      </c>
      <c r="C555" s="22"/>
      <c r="D555" s="16" t="n">
        <f aca="false">D556+D566</f>
        <v>68749.4</v>
      </c>
    </row>
    <row r="556" customFormat="false" ht="30" hidden="false" customHeight="false" outlineLevel="0" collapsed="false">
      <c r="A556" s="21" t="s">
        <v>401</v>
      </c>
      <c r="B556" s="18" t="s">
        <v>402</v>
      </c>
      <c r="C556" s="22"/>
      <c r="D556" s="16" t="n">
        <f aca="false">D557+D560+D563</f>
        <v>31583.2</v>
      </c>
    </row>
    <row r="557" customFormat="false" ht="15" hidden="false" customHeight="false" outlineLevel="0" collapsed="false">
      <c r="A557" s="21" t="s">
        <v>403</v>
      </c>
      <c r="B557" s="18" t="s">
        <v>404</v>
      </c>
      <c r="C557" s="22"/>
      <c r="D557" s="16" t="n">
        <f aca="false">D558</f>
        <v>1200</v>
      </c>
    </row>
    <row r="558" customFormat="false" ht="30" hidden="false" customHeight="false" outlineLevel="0" collapsed="false">
      <c r="A558" s="19" t="s">
        <v>163</v>
      </c>
      <c r="B558" s="18" t="s">
        <v>404</v>
      </c>
      <c r="C558" s="15" t="s">
        <v>164</v>
      </c>
      <c r="D558" s="16" t="n">
        <f aca="false">D559</f>
        <v>1200</v>
      </c>
    </row>
    <row r="559" customFormat="false" ht="15" hidden="false" customHeight="false" outlineLevel="0" collapsed="false">
      <c r="A559" s="19" t="s">
        <v>165</v>
      </c>
      <c r="B559" s="18" t="s">
        <v>404</v>
      </c>
      <c r="C559" s="15" t="s">
        <v>166</v>
      </c>
      <c r="D559" s="16" t="n">
        <f aca="false">'прил 5'!F485</f>
        <v>1200</v>
      </c>
    </row>
    <row r="560" customFormat="false" ht="15" hidden="false" customHeight="false" outlineLevel="0" collapsed="false">
      <c r="A560" s="21" t="s">
        <v>405</v>
      </c>
      <c r="B560" s="18" t="s">
        <v>406</v>
      </c>
      <c r="C560" s="15"/>
      <c r="D560" s="16" t="n">
        <f aca="false">D561</f>
        <v>17000</v>
      </c>
    </row>
    <row r="561" customFormat="false" ht="30" hidden="false" customHeight="false" outlineLevel="0" collapsed="false">
      <c r="A561" s="19" t="s">
        <v>163</v>
      </c>
      <c r="B561" s="18" t="s">
        <v>406</v>
      </c>
      <c r="C561" s="15" t="s">
        <v>164</v>
      </c>
      <c r="D561" s="16" t="n">
        <f aca="false">D562</f>
        <v>17000</v>
      </c>
    </row>
    <row r="562" customFormat="false" ht="15" hidden="false" customHeight="false" outlineLevel="0" collapsed="false">
      <c r="A562" s="19" t="s">
        <v>165</v>
      </c>
      <c r="B562" s="18" t="s">
        <v>406</v>
      </c>
      <c r="C562" s="15" t="s">
        <v>166</v>
      </c>
      <c r="D562" s="16" t="n">
        <f aca="false">'прил 5'!F488</f>
        <v>17000</v>
      </c>
    </row>
    <row r="563" customFormat="false" ht="15" hidden="false" customHeight="false" outlineLevel="0" collapsed="false">
      <c r="A563" s="21" t="s">
        <v>407</v>
      </c>
      <c r="B563" s="18" t="s">
        <v>408</v>
      </c>
      <c r="C563" s="15"/>
      <c r="D563" s="16" t="n">
        <f aca="false">D564</f>
        <v>13383.2</v>
      </c>
    </row>
    <row r="564" customFormat="false" ht="30" hidden="false" customHeight="false" outlineLevel="0" collapsed="false">
      <c r="A564" s="19" t="s">
        <v>163</v>
      </c>
      <c r="B564" s="18" t="s">
        <v>408</v>
      </c>
      <c r="C564" s="15" t="s">
        <v>164</v>
      </c>
      <c r="D564" s="16" t="n">
        <f aca="false">D565</f>
        <v>13383.2</v>
      </c>
    </row>
    <row r="565" customFormat="false" ht="15" hidden="false" customHeight="false" outlineLevel="0" collapsed="false">
      <c r="A565" s="19" t="s">
        <v>165</v>
      </c>
      <c r="B565" s="18" t="s">
        <v>408</v>
      </c>
      <c r="C565" s="15" t="s">
        <v>166</v>
      </c>
      <c r="D565" s="16" t="n">
        <f aca="false">'прил 5'!F491</f>
        <v>13383.2</v>
      </c>
    </row>
    <row r="566" customFormat="false" ht="15" hidden="false" customHeight="false" outlineLevel="0" collapsed="false">
      <c r="A566" s="21" t="s">
        <v>280</v>
      </c>
      <c r="B566" s="18" t="s">
        <v>281</v>
      </c>
      <c r="C566" s="22"/>
      <c r="D566" s="16" t="n">
        <f aca="false">D570+D573+D576+D579+D585+D567+D582</f>
        <v>37166.2</v>
      </c>
    </row>
    <row r="567" customFormat="false" ht="30" hidden="false" customHeight="false" outlineLevel="0" collapsed="false">
      <c r="A567" s="21" t="s">
        <v>409</v>
      </c>
      <c r="B567" s="18" t="s">
        <v>410</v>
      </c>
      <c r="C567" s="22"/>
      <c r="D567" s="16" t="n">
        <f aca="false">D568</f>
        <v>12000</v>
      </c>
    </row>
    <row r="568" customFormat="false" ht="30" hidden="false" customHeight="false" outlineLevel="0" collapsed="false">
      <c r="A568" s="19" t="s">
        <v>163</v>
      </c>
      <c r="B568" s="18" t="s">
        <v>410</v>
      </c>
      <c r="C568" s="15" t="s">
        <v>164</v>
      </c>
      <c r="D568" s="16" t="n">
        <f aca="false">D569</f>
        <v>12000</v>
      </c>
    </row>
    <row r="569" customFormat="false" ht="15" hidden="false" customHeight="false" outlineLevel="0" collapsed="false">
      <c r="A569" s="19" t="s">
        <v>165</v>
      </c>
      <c r="B569" s="18" t="s">
        <v>410</v>
      </c>
      <c r="C569" s="15" t="s">
        <v>166</v>
      </c>
      <c r="D569" s="16" t="n">
        <f aca="false">'прил 5'!F495</f>
        <v>12000</v>
      </c>
    </row>
    <row r="570" customFormat="false" ht="15" hidden="false" customHeight="false" outlineLevel="0" collapsed="false">
      <c r="A570" s="21" t="s">
        <v>392</v>
      </c>
      <c r="B570" s="18" t="s">
        <v>393</v>
      </c>
      <c r="C570" s="22"/>
      <c r="D570" s="16" t="n">
        <f aca="false">D571</f>
        <v>3000</v>
      </c>
    </row>
    <row r="571" customFormat="false" ht="30" hidden="false" customHeight="false" outlineLevel="0" collapsed="false">
      <c r="A571" s="19" t="s">
        <v>163</v>
      </c>
      <c r="B571" s="18" t="s">
        <v>393</v>
      </c>
      <c r="C571" s="15" t="s">
        <v>164</v>
      </c>
      <c r="D571" s="16" t="n">
        <f aca="false">D572</f>
        <v>3000</v>
      </c>
    </row>
    <row r="572" customFormat="false" ht="15" hidden="false" customHeight="false" outlineLevel="0" collapsed="false">
      <c r="A572" s="19" t="s">
        <v>165</v>
      </c>
      <c r="B572" s="18" t="s">
        <v>393</v>
      </c>
      <c r="C572" s="15" t="s">
        <v>166</v>
      </c>
      <c r="D572" s="16" t="n">
        <f aca="false">'прил 5'!F464</f>
        <v>3000</v>
      </c>
    </row>
    <row r="573" customFormat="false" ht="30" hidden="false" customHeight="false" outlineLevel="0" collapsed="false">
      <c r="A573" s="21" t="s">
        <v>411</v>
      </c>
      <c r="B573" s="18" t="s">
        <v>412</v>
      </c>
      <c r="C573" s="22"/>
      <c r="D573" s="16" t="n">
        <f aca="false">D574</f>
        <v>162.7</v>
      </c>
    </row>
    <row r="574" customFormat="false" ht="30" hidden="false" customHeight="false" outlineLevel="0" collapsed="false">
      <c r="A574" s="19" t="s">
        <v>163</v>
      </c>
      <c r="B574" s="18" t="s">
        <v>412</v>
      </c>
      <c r="C574" s="15" t="s">
        <v>164</v>
      </c>
      <c r="D574" s="16" t="n">
        <f aca="false">D575</f>
        <v>162.7</v>
      </c>
    </row>
    <row r="575" customFormat="false" ht="15" hidden="false" customHeight="false" outlineLevel="0" collapsed="false">
      <c r="A575" s="19" t="s">
        <v>165</v>
      </c>
      <c r="B575" s="18" t="s">
        <v>412</v>
      </c>
      <c r="C575" s="15" t="s">
        <v>166</v>
      </c>
      <c r="D575" s="16" t="n">
        <f aca="false">'прил 5'!F498</f>
        <v>162.7</v>
      </c>
    </row>
    <row r="576" customFormat="false" ht="30" hidden="false" customHeight="false" outlineLevel="0" collapsed="false">
      <c r="A576" s="21" t="s">
        <v>413</v>
      </c>
      <c r="B576" s="18" t="s">
        <v>414</v>
      </c>
      <c r="C576" s="22"/>
      <c r="D576" s="16" t="n">
        <f aca="false">D577</f>
        <v>2278.5</v>
      </c>
    </row>
    <row r="577" customFormat="false" ht="15" hidden="false" customHeight="false" outlineLevel="0" collapsed="false">
      <c r="A577" s="19" t="s">
        <v>39</v>
      </c>
      <c r="B577" s="18" t="s">
        <v>414</v>
      </c>
      <c r="C577" s="15" t="s">
        <v>40</v>
      </c>
      <c r="D577" s="16" t="n">
        <f aca="false">D578</f>
        <v>2278.5</v>
      </c>
    </row>
    <row r="578" customFormat="false" ht="15" hidden="false" customHeight="false" outlineLevel="0" collapsed="false">
      <c r="A578" s="19" t="s">
        <v>41</v>
      </c>
      <c r="B578" s="18" t="s">
        <v>414</v>
      </c>
      <c r="C578" s="15" t="s">
        <v>42</v>
      </c>
      <c r="D578" s="16" t="n">
        <f aca="false">'прил 5'!F501</f>
        <v>2278.5</v>
      </c>
    </row>
    <row r="579" customFormat="false" ht="15" hidden="false" customHeight="false" outlineLevel="0" collapsed="false">
      <c r="A579" s="21" t="s">
        <v>282</v>
      </c>
      <c r="B579" s="18" t="s">
        <v>283</v>
      </c>
      <c r="C579" s="22"/>
      <c r="D579" s="16" t="n">
        <f aca="false">D580</f>
        <v>3500</v>
      </c>
    </row>
    <row r="580" customFormat="false" ht="30" hidden="false" customHeight="false" outlineLevel="0" collapsed="false">
      <c r="A580" s="19" t="s">
        <v>163</v>
      </c>
      <c r="B580" s="18" t="s">
        <v>283</v>
      </c>
      <c r="C580" s="15" t="s">
        <v>164</v>
      </c>
      <c r="D580" s="16" t="n">
        <f aca="false">D581</f>
        <v>3500</v>
      </c>
    </row>
    <row r="581" customFormat="false" ht="15" hidden="false" customHeight="false" outlineLevel="0" collapsed="false">
      <c r="A581" s="19" t="s">
        <v>165</v>
      </c>
      <c r="B581" s="18" t="s">
        <v>283</v>
      </c>
      <c r="C581" s="15" t="s">
        <v>166</v>
      </c>
      <c r="D581" s="16" t="n">
        <f aca="false">'прил 5'!F334</f>
        <v>3500</v>
      </c>
    </row>
    <row r="582" customFormat="false" ht="30" hidden="false" customHeight="false" outlineLevel="0" collapsed="false">
      <c r="A582" s="21" t="s">
        <v>415</v>
      </c>
      <c r="B582" s="18" t="s">
        <v>416</v>
      </c>
      <c r="C582" s="15"/>
      <c r="D582" s="16" t="n">
        <f aca="false">D583</f>
        <v>121.2</v>
      </c>
    </row>
    <row r="583" customFormat="false" ht="30" hidden="false" customHeight="false" outlineLevel="0" collapsed="false">
      <c r="A583" s="19" t="s">
        <v>163</v>
      </c>
      <c r="B583" s="18" t="s">
        <v>416</v>
      </c>
      <c r="C583" s="15" t="s">
        <v>164</v>
      </c>
      <c r="D583" s="16" t="n">
        <f aca="false">D584</f>
        <v>121.2</v>
      </c>
    </row>
    <row r="584" customFormat="false" ht="15" hidden="false" customHeight="false" outlineLevel="0" collapsed="false">
      <c r="A584" s="19" t="s">
        <v>165</v>
      </c>
      <c r="B584" s="18" t="s">
        <v>416</v>
      </c>
      <c r="C584" s="15" t="s">
        <v>166</v>
      </c>
      <c r="D584" s="16" t="n">
        <f aca="false">'прил 5'!F504</f>
        <v>121.2</v>
      </c>
    </row>
    <row r="585" customFormat="false" ht="30" hidden="false" customHeight="false" outlineLevel="0" collapsed="false">
      <c r="A585" s="21" t="s">
        <v>417</v>
      </c>
      <c r="B585" s="18" t="s">
        <v>418</v>
      </c>
      <c r="C585" s="22"/>
      <c r="D585" s="37" t="n">
        <f aca="false">D586</f>
        <v>16103.8</v>
      </c>
    </row>
    <row r="586" customFormat="false" ht="15" hidden="false" customHeight="false" outlineLevel="0" collapsed="false">
      <c r="A586" s="19" t="s">
        <v>39</v>
      </c>
      <c r="B586" s="18" t="s">
        <v>418</v>
      </c>
      <c r="C586" s="22" t="n">
        <v>200</v>
      </c>
      <c r="D586" s="37" t="n">
        <f aca="false">D587</f>
        <v>16103.8</v>
      </c>
    </row>
    <row r="587" customFormat="false" ht="15" hidden="false" customHeight="false" outlineLevel="0" collapsed="false">
      <c r="A587" s="19" t="s">
        <v>41</v>
      </c>
      <c r="B587" s="18" t="s">
        <v>418</v>
      </c>
      <c r="C587" s="22" t="n">
        <v>240</v>
      </c>
      <c r="D587" s="37" t="n">
        <f aca="false">'прил 5'!F507</f>
        <v>16103.8</v>
      </c>
    </row>
    <row r="588" customFormat="false" ht="15" hidden="false" customHeight="false" outlineLevel="0" collapsed="false">
      <c r="A588" s="17" t="s">
        <v>284</v>
      </c>
      <c r="B588" s="18" t="s">
        <v>285</v>
      </c>
      <c r="C588" s="22"/>
      <c r="D588" s="16" t="n">
        <f aca="false">D589</f>
        <v>96343.8</v>
      </c>
    </row>
    <row r="589" customFormat="false" ht="30" hidden="false" customHeight="false" outlineLevel="0" collapsed="false">
      <c r="A589" s="21" t="s">
        <v>286</v>
      </c>
      <c r="B589" s="18" t="s">
        <v>287</v>
      </c>
      <c r="C589" s="22"/>
      <c r="D589" s="16" t="n">
        <f aca="false">D590+D593+D596+D599+D605+D608+D602</f>
        <v>96343.8</v>
      </c>
    </row>
    <row r="590" customFormat="false" ht="15" hidden="false" customHeight="false" outlineLevel="0" collapsed="false">
      <c r="A590" s="21" t="s">
        <v>419</v>
      </c>
      <c r="B590" s="18" t="s">
        <v>420</v>
      </c>
      <c r="C590" s="22"/>
      <c r="D590" s="16" t="n">
        <f aca="false">D591</f>
        <v>11000</v>
      </c>
    </row>
    <row r="591" customFormat="false" ht="30" hidden="false" customHeight="false" outlineLevel="0" collapsed="false">
      <c r="A591" s="19" t="s">
        <v>163</v>
      </c>
      <c r="B591" s="18" t="s">
        <v>420</v>
      </c>
      <c r="C591" s="15" t="s">
        <v>164</v>
      </c>
      <c r="D591" s="16" t="n">
        <f aca="false">D592</f>
        <v>11000</v>
      </c>
    </row>
    <row r="592" customFormat="false" ht="15" hidden="false" customHeight="false" outlineLevel="0" collapsed="false">
      <c r="A592" s="19" t="s">
        <v>165</v>
      </c>
      <c r="B592" s="18" t="s">
        <v>420</v>
      </c>
      <c r="C592" s="15" t="s">
        <v>166</v>
      </c>
      <c r="D592" s="16" t="n">
        <f aca="false">'прил 5'!F512</f>
        <v>11000</v>
      </c>
    </row>
    <row r="593" customFormat="false" ht="30" hidden="false" customHeight="false" outlineLevel="0" collapsed="false">
      <c r="A593" s="19" t="s">
        <v>421</v>
      </c>
      <c r="B593" s="18" t="s">
        <v>422</v>
      </c>
      <c r="C593" s="15"/>
      <c r="D593" s="16" t="n">
        <f aca="false">D594</f>
        <v>10500</v>
      </c>
    </row>
    <row r="594" customFormat="false" ht="30" hidden="false" customHeight="false" outlineLevel="0" collapsed="false">
      <c r="A594" s="19" t="s">
        <v>163</v>
      </c>
      <c r="B594" s="18" t="s">
        <v>422</v>
      </c>
      <c r="C594" s="15" t="s">
        <v>164</v>
      </c>
      <c r="D594" s="16" t="n">
        <f aca="false">D595</f>
        <v>10500</v>
      </c>
    </row>
    <row r="595" customFormat="false" ht="15" hidden="false" customHeight="false" outlineLevel="0" collapsed="false">
      <c r="A595" s="19" t="s">
        <v>165</v>
      </c>
      <c r="B595" s="18" t="s">
        <v>422</v>
      </c>
      <c r="C595" s="15" t="s">
        <v>166</v>
      </c>
      <c r="D595" s="16" t="n">
        <f aca="false">'прил 5'!F515</f>
        <v>10500</v>
      </c>
    </row>
    <row r="596" customFormat="false" ht="30" hidden="false" customHeight="false" outlineLevel="0" collapsed="false">
      <c r="A596" s="19" t="s">
        <v>288</v>
      </c>
      <c r="B596" s="18" t="s">
        <v>289</v>
      </c>
      <c r="C596" s="15"/>
      <c r="D596" s="16" t="n">
        <f aca="false">D597</f>
        <v>3000</v>
      </c>
    </row>
    <row r="597" customFormat="false" ht="15" hidden="false" customHeight="false" outlineLevel="0" collapsed="false">
      <c r="A597" s="19" t="s">
        <v>39</v>
      </c>
      <c r="B597" s="18" t="s">
        <v>289</v>
      </c>
      <c r="C597" s="15" t="s">
        <v>40</v>
      </c>
      <c r="D597" s="16" t="n">
        <f aca="false">D598</f>
        <v>3000</v>
      </c>
    </row>
    <row r="598" customFormat="false" ht="15" hidden="false" customHeight="false" outlineLevel="0" collapsed="false">
      <c r="A598" s="19" t="s">
        <v>41</v>
      </c>
      <c r="B598" s="18" t="s">
        <v>289</v>
      </c>
      <c r="C598" s="15" t="s">
        <v>42</v>
      </c>
      <c r="D598" s="16" t="n">
        <f aca="false">'прил 5'!F339</f>
        <v>3000</v>
      </c>
    </row>
    <row r="599" customFormat="false" ht="30" hidden="false" customHeight="false" outlineLevel="0" collapsed="false">
      <c r="A599" s="19" t="s">
        <v>423</v>
      </c>
      <c r="B599" s="18" t="s">
        <v>424</v>
      </c>
      <c r="C599" s="15"/>
      <c r="D599" s="16" t="n">
        <f aca="false">D600</f>
        <v>20965</v>
      </c>
    </row>
    <row r="600" customFormat="false" ht="30" hidden="false" customHeight="false" outlineLevel="0" collapsed="false">
      <c r="A600" s="19" t="s">
        <v>163</v>
      </c>
      <c r="B600" s="18" t="s">
        <v>424</v>
      </c>
      <c r="C600" s="15" t="s">
        <v>164</v>
      </c>
      <c r="D600" s="16" t="n">
        <f aca="false">D601</f>
        <v>20965</v>
      </c>
    </row>
    <row r="601" customFormat="false" ht="15" hidden="false" customHeight="false" outlineLevel="0" collapsed="false">
      <c r="A601" s="19" t="s">
        <v>165</v>
      </c>
      <c r="B601" s="18" t="s">
        <v>424</v>
      </c>
      <c r="C601" s="15" t="s">
        <v>166</v>
      </c>
      <c r="D601" s="16" t="n">
        <f aca="false">'прил 5'!F518</f>
        <v>20965</v>
      </c>
    </row>
    <row r="602" customFormat="false" ht="30" hidden="false" customHeight="false" outlineLevel="0" collapsed="false">
      <c r="A602" s="19" t="s">
        <v>425</v>
      </c>
      <c r="B602" s="18" t="s">
        <v>426</v>
      </c>
      <c r="C602" s="15"/>
      <c r="D602" s="16" t="n">
        <f aca="false">D603</f>
        <v>12000</v>
      </c>
    </row>
    <row r="603" customFormat="false" ht="30" hidden="false" customHeight="false" outlineLevel="0" collapsed="false">
      <c r="A603" s="19" t="s">
        <v>163</v>
      </c>
      <c r="B603" s="18" t="s">
        <v>426</v>
      </c>
      <c r="C603" s="15" t="s">
        <v>164</v>
      </c>
      <c r="D603" s="16" t="n">
        <f aca="false">D604</f>
        <v>12000</v>
      </c>
    </row>
    <row r="604" customFormat="false" ht="15" hidden="false" customHeight="false" outlineLevel="0" collapsed="false">
      <c r="A604" s="19" t="s">
        <v>165</v>
      </c>
      <c r="B604" s="18" t="s">
        <v>426</v>
      </c>
      <c r="C604" s="15" t="s">
        <v>166</v>
      </c>
      <c r="D604" s="16" t="n">
        <f aca="false">'прил 5'!F521</f>
        <v>12000</v>
      </c>
    </row>
    <row r="605" customFormat="false" ht="30" hidden="false" customHeight="false" outlineLevel="0" collapsed="false">
      <c r="A605" s="21" t="s">
        <v>427</v>
      </c>
      <c r="B605" s="18" t="s">
        <v>428</v>
      </c>
      <c r="C605" s="22"/>
      <c r="D605" s="16" t="n">
        <f aca="false">D606</f>
        <v>1500</v>
      </c>
    </row>
    <row r="606" customFormat="false" ht="30" hidden="false" customHeight="false" outlineLevel="0" collapsed="false">
      <c r="A606" s="19" t="s">
        <v>163</v>
      </c>
      <c r="B606" s="18" t="s">
        <v>428</v>
      </c>
      <c r="C606" s="15" t="s">
        <v>164</v>
      </c>
      <c r="D606" s="16" t="n">
        <f aca="false">D607</f>
        <v>1500</v>
      </c>
    </row>
    <row r="607" customFormat="false" ht="15" hidden="false" customHeight="false" outlineLevel="0" collapsed="false">
      <c r="A607" s="19" t="s">
        <v>165</v>
      </c>
      <c r="B607" s="18" t="s">
        <v>428</v>
      </c>
      <c r="C607" s="15" t="s">
        <v>166</v>
      </c>
      <c r="D607" s="16" t="n">
        <f aca="false">'прил 5'!F524</f>
        <v>1500</v>
      </c>
    </row>
    <row r="608" customFormat="false" ht="30" hidden="false" customHeight="false" outlineLevel="0" collapsed="false">
      <c r="A608" s="21" t="s">
        <v>437</v>
      </c>
      <c r="B608" s="18" t="s">
        <v>438</v>
      </c>
      <c r="C608" s="22"/>
      <c r="D608" s="16" t="n">
        <f aca="false">D609</f>
        <v>37378.8</v>
      </c>
    </row>
    <row r="609" customFormat="false" ht="30" hidden="false" customHeight="false" outlineLevel="0" collapsed="false">
      <c r="A609" s="19" t="s">
        <v>163</v>
      </c>
      <c r="B609" s="18" t="s">
        <v>438</v>
      </c>
      <c r="C609" s="15" t="s">
        <v>164</v>
      </c>
      <c r="D609" s="16" t="n">
        <f aca="false">D610</f>
        <v>37378.8</v>
      </c>
    </row>
    <row r="610" customFormat="false" ht="15" hidden="false" customHeight="false" outlineLevel="0" collapsed="false">
      <c r="A610" s="19" t="s">
        <v>165</v>
      </c>
      <c r="B610" s="18" t="s">
        <v>438</v>
      </c>
      <c r="C610" s="15" t="s">
        <v>166</v>
      </c>
      <c r="D610" s="16" t="n">
        <f aca="false">'прил 5'!F549</f>
        <v>37378.8</v>
      </c>
    </row>
    <row r="611" customFormat="false" ht="30" hidden="false" customHeight="false" outlineLevel="0" collapsed="false">
      <c r="A611" s="17" t="s">
        <v>362</v>
      </c>
      <c r="B611" s="18" t="s">
        <v>363</v>
      </c>
      <c r="C611" s="22"/>
      <c r="D611" s="16" t="n">
        <f aca="false">D612</f>
        <v>5192</v>
      </c>
    </row>
    <row r="612" customFormat="false" ht="30" hidden="false" customHeight="false" outlineLevel="0" collapsed="false">
      <c r="A612" s="21" t="s">
        <v>364</v>
      </c>
      <c r="B612" s="18" t="s">
        <v>365</v>
      </c>
      <c r="C612" s="22"/>
      <c r="D612" s="16" t="n">
        <f aca="false">D613+D616</f>
        <v>5192</v>
      </c>
    </row>
    <row r="613" customFormat="false" ht="15" hidden="false" customHeight="false" outlineLevel="0" collapsed="false">
      <c r="A613" s="21" t="s">
        <v>366</v>
      </c>
      <c r="B613" s="18" t="s">
        <v>367</v>
      </c>
      <c r="C613" s="22"/>
      <c r="D613" s="16" t="n">
        <f aca="false">D614</f>
        <v>147.5</v>
      </c>
    </row>
    <row r="614" customFormat="false" ht="15" hidden="false" customHeight="false" outlineLevel="0" collapsed="false">
      <c r="A614" s="23" t="s">
        <v>63</v>
      </c>
      <c r="B614" s="18" t="s">
        <v>367</v>
      </c>
      <c r="C614" s="15" t="s">
        <v>64</v>
      </c>
      <c r="D614" s="16" t="n">
        <f aca="false">D615</f>
        <v>147.5</v>
      </c>
    </row>
    <row r="615" customFormat="false" ht="30" hidden="false" customHeight="false" outlineLevel="0" collapsed="false">
      <c r="A615" s="23" t="s">
        <v>368</v>
      </c>
      <c r="B615" s="18" t="s">
        <v>367</v>
      </c>
      <c r="C615" s="15" t="s">
        <v>331</v>
      </c>
      <c r="D615" s="16" t="n">
        <f aca="false">'прил 5'!F434</f>
        <v>147.5</v>
      </c>
    </row>
    <row r="616" customFormat="false" ht="15" hidden="false" customHeight="false" outlineLevel="0" collapsed="false">
      <c r="A616" s="21" t="s">
        <v>369</v>
      </c>
      <c r="B616" s="18" t="s">
        <v>370</v>
      </c>
      <c r="C616" s="22"/>
      <c r="D616" s="16" t="n">
        <f aca="false">D617</f>
        <v>5044.5</v>
      </c>
    </row>
    <row r="617" customFormat="false" ht="15" hidden="false" customHeight="false" outlineLevel="0" collapsed="false">
      <c r="A617" s="23" t="s">
        <v>63</v>
      </c>
      <c r="B617" s="18" t="s">
        <v>370</v>
      </c>
      <c r="C617" s="15" t="n">
        <v>800</v>
      </c>
      <c r="D617" s="16" t="n">
        <f aca="false">D618</f>
        <v>5044.5</v>
      </c>
    </row>
    <row r="618" customFormat="false" ht="30" hidden="false" customHeight="false" outlineLevel="0" collapsed="false">
      <c r="A618" s="23" t="s">
        <v>368</v>
      </c>
      <c r="B618" s="18" t="s">
        <v>370</v>
      </c>
      <c r="C618" s="15" t="n">
        <v>810</v>
      </c>
      <c r="D618" s="16" t="n">
        <f aca="false">'прил 5'!F437</f>
        <v>5044.5</v>
      </c>
    </row>
    <row r="619" customFormat="false" ht="15.6" hidden="false" customHeight="false" outlineLevel="0" collapsed="false">
      <c r="A619" s="61" t="s">
        <v>354</v>
      </c>
      <c r="B619" s="62" t="s">
        <v>355</v>
      </c>
      <c r="C619" s="67"/>
      <c r="D619" s="69" t="n">
        <f aca="false">D620+D629</f>
        <v>525236.6</v>
      </c>
    </row>
    <row r="620" customFormat="false" ht="15" hidden="false" customHeight="false" outlineLevel="0" collapsed="false">
      <c r="A620" s="17" t="s">
        <v>492</v>
      </c>
      <c r="B620" s="18" t="s">
        <v>493</v>
      </c>
      <c r="C620" s="22"/>
      <c r="D620" s="16" t="n">
        <f aca="false">D621+D625</f>
        <v>514757.6</v>
      </c>
    </row>
    <row r="621" customFormat="false" ht="30" hidden="false" customHeight="false" outlineLevel="0" collapsed="false">
      <c r="A621" s="20" t="s">
        <v>494</v>
      </c>
      <c r="B621" s="18" t="s">
        <v>495</v>
      </c>
      <c r="C621" s="22"/>
      <c r="D621" s="16" t="n">
        <f aca="false">D622</f>
        <v>74947</v>
      </c>
    </row>
    <row r="622" customFormat="false" ht="15" hidden="false" customHeight="false" outlineLevel="0" collapsed="false">
      <c r="A622" s="20" t="s">
        <v>496</v>
      </c>
      <c r="B622" s="18" t="s">
        <v>497</v>
      </c>
      <c r="C622" s="22"/>
      <c r="D622" s="16" t="n">
        <f aca="false">D623</f>
        <v>74947</v>
      </c>
    </row>
    <row r="623" customFormat="false" ht="30" hidden="false" customHeight="false" outlineLevel="0" collapsed="false">
      <c r="A623" s="19" t="s">
        <v>380</v>
      </c>
      <c r="B623" s="18" t="s">
        <v>497</v>
      </c>
      <c r="C623" s="15" t="s">
        <v>381</v>
      </c>
      <c r="D623" s="16" t="n">
        <f aca="false">D624</f>
        <v>74947</v>
      </c>
    </row>
    <row r="624" customFormat="false" ht="15" hidden="false" customHeight="false" outlineLevel="0" collapsed="false">
      <c r="A624" s="19" t="s">
        <v>382</v>
      </c>
      <c r="B624" s="18" t="s">
        <v>497</v>
      </c>
      <c r="C624" s="15" t="s">
        <v>383</v>
      </c>
      <c r="D624" s="16" t="n">
        <f aca="false">'прил 5'!F630</f>
        <v>74947</v>
      </c>
    </row>
    <row r="625" customFormat="false" ht="15" hidden="false" customHeight="false" outlineLevel="0" collapsed="false">
      <c r="A625" s="20" t="s">
        <v>526</v>
      </c>
      <c r="B625" s="18" t="s">
        <v>527</v>
      </c>
      <c r="C625" s="22"/>
      <c r="D625" s="16" t="n">
        <f aca="false">D626</f>
        <v>439810.6</v>
      </c>
    </row>
    <row r="626" customFormat="false" ht="30" hidden="false" customHeight="false" outlineLevel="0" collapsed="false">
      <c r="A626" s="20" t="s">
        <v>528</v>
      </c>
      <c r="B626" s="18" t="s">
        <v>529</v>
      </c>
      <c r="C626" s="22"/>
      <c r="D626" s="16" t="n">
        <f aca="false">D627</f>
        <v>439810.6</v>
      </c>
    </row>
    <row r="627" customFormat="false" ht="30" hidden="false" customHeight="false" outlineLevel="0" collapsed="false">
      <c r="A627" s="19" t="s">
        <v>380</v>
      </c>
      <c r="B627" s="18" t="s">
        <v>529</v>
      </c>
      <c r="C627" s="15" t="s">
        <v>381</v>
      </c>
      <c r="D627" s="16" t="n">
        <f aca="false">D628</f>
        <v>439810.6</v>
      </c>
    </row>
    <row r="628" customFormat="false" ht="15" hidden="false" customHeight="false" outlineLevel="0" collapsed="false">
      <c r="A628" s="19" t="s">
        <v>382</v>
      </c>
      <c r="B628" s="18" t="s">
        <v>529</v>
      </c>
      <c r="C628" s="15" t="s">
        <v>383</v>
      </c>
      <c r="D628" s="16" t="n">
        <f aca="false">'прил 5'!F701</f>
        <v>439810.6</v>
      </c>
    </row>
    <row r="629" customFormat="false" ht="15" hidden="false" customHeight="false" outlineLevel="0" collapsed="false">
      <c r="A629" s="17" t="s">
        <v>145</v>
      </c>
      <c r="B629" s="18" t="s">
        <v>356</v>
      </c>
      <c r="C629" s="22"/>
      <c r="D629" s="37" t="n">
        <f aca="false">D630</f>
        <v>10479</v>
      </c>
    </row>
    <row r="630" customFormat="false" ht="30" hidden="false" customHeight="false" outlineLevel="0" collapsed="false">
      <c r="A630" s="17" t="s">
        <v>21</v>
      </c>
      <c r="B630" s="18" t="s">
        <v>357</v>
      </c>
      <c r="C630" s="22"/>
      <c r="D630" s="37" t="n">
        <f aca="false">D631</f>
        <v>10479</v>
      </c>
    </row>
    <row r="631" customFormat="false" ht="30" hidden="false" customHeight="false" outlineLevel="0" collapsed="false">
      <c r="A631" s="39" t="s">
        <v>358</v>
      </c>
      <c r="B631" s="18" t="s">
        <v>359</v>
      </c>
      <c r="C631" s="22"/>
      <c r="D631" s="37" t="n">
        <f aca="false">D632+D634</f>
        <v>10479</v>
      </c>
    </row>
    <row r="632" customFormat="false" ht="45" hidden="false" customHeight="false" outlineLevel="0" collapsed="false">
      <c r="A632" s="23" t="s">
        <v>25</v>
      </c>
      <c r="B632" s="18" t="s">
        <v>359</v>
      </c>
      <c r="C632" s="22" t="n">
        <v>100</v>
      </c>
      <c r="D632" s="37" t="n">
        <f aca="false">D633</f>
        <v>9884</v>
      </c>
    </row>
    <row r="633" customFormat="false" ht="15" hidden="false" customHeight="false" outlineLevel="0" collapsed="false">
      <c r="A633" s="23" t="s">
        <v>209</v>
      </c>
      <c r="B633" s="18" t="s">
        <v>359</v>
      </c>
      <c r="C633" s="22" t="n">
        <v>110</v>
      </c>
      <c r="D633" s="37" t="n">
        <f aca="false">'прил 5'!F424</f>
        <v>9884</v>
      </c>
    </row>
    <row r="634" customFormat="false" ht="15" hidden="false" customHeight="false" outlineLevel="0" collapsed="false">
      <c r="A634" s="19" t="s">
        <v>39</v>
      </c>
      <c r="B634" s="18" t="s">
        <v>359</v>
      </c>
      <c r="C634" s="22" t="n">
        <v>200</v>
      </c>
      <c r="D634" s="37" t="n">
        <f aca="false">D635</f>
        <v>595</v>
      </c>
    </row>
    <row r="635" customFormat="false" ht="15" hidden="false" customHeight="false" outlineLevel="0" collapsed="false">
      <c r="A635" s="19" t="s">
        <v>41</v>
      </c>
      <c r="B635" s="18" t="s">
        <v>359</v>
      </c>
      <c r="C635" s="22" t="n">
        <v>240</v>
      </c>
      <c r="D635" s="37" t="n">
        <f aca="false">'прил 5'!F426</f>
        <v>595</v>
      </c>
    </row>
    <row r="636" customFormat="false" ht="15.6" hidden="false" customHeight="false" outlineLevel="0" collapsed="false">
      <c r="A636" s="70" t="s">
        <v>703</v>
      </c>
      <c r="B636" s="18"/>
      <c r="C636" s="22"/>
      <c r="D636" s="13" t="n">
        <f aca="false">D17+D23+D53+D131+D163+D174+D187+D214+D308+D335+D356+D367+D437+D478+D490+D537+D554+D619</f>
        <v>2790031.6</v>
      </c>
    </row>
    <row r="637" customFormat="false" ht="15" hidden="false" customHeight="false" outlineLevel="0" collapsed="false">
      <c r="A637" s="17" t="s">
        <v>31</v>
      </c>
      <c r="B637" s="18" t="s">
        <v>32</v>
      </c>
      <c r="C637" s="16"/>
      <c r="D637" s="16" t="n">
        <f aca="false">D638+D641+D644+D649+D652</f>
        <v>11959.85</v>
      </c>
    </row>
    <row r="638" customFormat="false" ht="15" hidden="false" customHeight="false" outlineLevel="0" collapsed="false">
      <c r="A638" s="20" t="s">
        <v>33</v>
      </c>
      <c r="B638" s="18" t="s">
        <v>34</v>
      </c>
      <c r="C638" s="16"/>
      <c r="D638" s="16" t="n">
        <f aca="false">D639</f>
        <v>2314.15</v>
      </c>
    </row>
    <row r="639" customFormat="false" ht="45" hidden="false" customHeight="false" outlineLevel="0" collapsed="false">
      <c r="A639" s="19" t="s">
        <v>25</v>
      </c>
      <c r="B639" s="18" t="s">
        <v>34</v>
      </c>
      <c r="C639" s="15" t="s">
        <v>26</v>
      </c>
      <c r="D639" s="16" t="n">
        <f aca="false">D640</f>
        <v>2314.15</v>
      </c>
    </row>
    <row r="640" customFormat="false" ht="15" hidden="false" customHeight="false" outlineLevel="0" collapsed="false">
      <c r="A640" s="19" t="s">
        <v>27</v>
      </c>
      <c r="B640" s="18" t="s">
        <v>34</v>
      </c>
      <c r="C640" s="15" t="s">
        <v>28</v>
      </c>
      <c r="D640" s="16" t="n">
        <f aca="false">'прил 5'!F29</f>
        <v>2314.15</v>
      </c>
    </row>
    <row r="641" customFormat="false" ht="15" hidden="false" customHeight="false" outlineLevel="0" collapsed="false">
      <c r="A641" s="20" t="s">
        <v>35</v>
      </c>
      <c r="B641" s="18" t="s">
        <v>36</v>
      </c>
      <c r="C641" s="16"/>
      <c r="D641" s="16" t="n">
        <f aca="false">D642</f>
        <v>1527.7</v>
      </c>
    </row>
    <row r="642" customFormat="false" ht="45" hidden="false" customHeight="false" outlineLevel="0" collapsed="false">
      <c r="A642" s="19" t="s">
        <v>25</v>
      </c>
      <c r="B642" s="18" t="s">
        <v>36</v>
      </c>
      <c r="C642" s="15" t="s">
        <v>26</v>
      </c>
      <c r="D642" s="16" t="n">
        <f aca="false">D643</f>
        <v>1527.7</v>
      </c>
    </row>
    <row r="643" customFormat="false" ht="15" hidden="false" customHeight="false" outlineLevel="0" collapsed="false">
      <c r="A643" s="19" t="s">
        <v>27</v>
      </c>
      <c r="B643" s="18" t="s">
        <v>36</v>
      </c>
      <c r="C643" s="15" t="s">
        <v>28</v>
      </c>
      <c r="D643" s="16" t="n">
        <f aca="false">'прил 5'!F32</f>
        <v>1527.7</v>
      </c>
    </row>
    <row r="644" customFormat="false" ht="15" hidden="false" customHeight="false" outlineLevel="0" collapsed="false">
      <c r="A644" s="20" t="s">
        <v>37</v>
      </c>
      <c r="B644" s="18" t="s">
        <v>38</v>
      </c>
      <c r="C644" s="16"/>
      <c r="D644" s="16" t="n">
        <f aca="false">D645+D647</f>
        <v>2890</v>
      </c>
    </row>
    <row r="645" customFormat="false" ht="45" hidden="false" customHeight="false" outlineLevel="0" collapsed="false">
      <c r="A645" s="19" t="s">
        <v>25</v>
      </c>
      <c r="B645" s="18" t="s">
        <v>38</v>
      </c>
      <c r="C645" s="15" t="s">
        <v>26</v>
      </c>
      <c r="D645" s="16" t="n">
        <f aca="false">D646</f>
        <v>2688.6</v>
      </c>
    </row>
    <row r="646" customFormat="false" ht="15" hidden="false" customHeight="false" outlineLevel="0" collapsed="false">
      <c r="A646" s="19" t="s">
        <v>27</v>
      </c>
      <c r="B646" s="18" t="s">
        <v>38</v>
      </c>
      <c r="C646" s="15" t="s">
        <v>28</v>
      </c>
      <c r="D646" s="16" t="n">
        <f aca="false">'прил 5'!F35</f>
        <v>2688.6</v>
      </c>
    </row>
    <row r="647" customFormat="false" ht="15" hidden="false" customHeight="false" outlineLevel="0" collapsed="false">
      <c r="A647" s="19" t="s">
        <v>39</v>
      </c>
      <c r="B647" s="18" t="s">
        <v>38</v>
      </c>
      <c r="C647" s="15" t="s">
        <v>40</v>
      </c>
      <c r="D647" s="16" t="n">
        <f aca="false">D648</f>
        <v>201.4</v>
      </c>
    </row>
    <row r="648" customFormat="false" ht="15" hidden="false" customHeight="false" outlineLevel="0" collapsed="false">
      <c r="A648" s="19" t="s">
        <v>41</v>
      </c>
      <c r="B648" s="18" t="s">
        <v>38</v>
      </c>
      <c r="C648" s="15" t="s">
        <v>42</v>
      </c>
      <c r="D648" s="16" t="n">
        <f aca="false">'прил 5'!F37</f>
        <v>201.4</v>
      </c>
    </row>
    <row r="649" customFormat="false" ht="15" hidden="false" customHeight="false" outlineLevel="0" collapsed="false">
      <c r="A649" s="20" t="s">
        <v>83</v>
      </c>
      <c r="B649" s="24" t="s">
        <v>84</v>
      </c>
      <c r="C649" s="16"/>
      <c r="D649" s="16" t="n">
        <f aca="false">D650</f>
        <v>1759.9</v>
      </c>
    </row>
    <row r="650" customFormat="false" ht="45" hidden="false" customHeight="false" outlineLevel="0" collapsed="false">
      <c r="A650" s="19" t="s">
        <v>25</v>
      </c>
      <c r="B650" s="24" t="s">
        <v>84</v>
      </c>
      <c r="C650" s="15" t="s">
        <v>26</v>
      </c>
      <c r="D650" s="16" t="n">
        <f aca="false">D651</f>
        <v>1759.9</v>
      </c>
    </row>
    <row r="651" customFormat="false" ht="15" hidden="false" customHeight="false" outlineLevel="0" collapsed="false">
      <c r="A651" s="19" t="s">
        <v>27</v>
      </c>
      <c r="B651" s="24" t="s">
        <v>84</v>
      </c>
      <c r="C651" s="15" t="s">
        <v>28</v>
      </c>
      <c r="D651" s="16" t="n">
        <f aca="false">'прил 5'!F87</f>
        <v>1759.9</v>
      </c>
    </row>
    <row r="652" customFormat="false" ht="15" hidden="false" customHeight="false" outlineLevel="0" collapsed="false">
      <c r="A652" s="20" t="s">
        <v>85</v>
      </c>
      <c r="B652" s="24" t="s">
        <v>86</v>
      </c>
      <c r="C652" s="16"/>
      <c r="D652" s="16" t="n">
        <f aca="false">D653+D655+D657</f>
        <v>3468.1</v>
      </c>
    </row>
    <row r="653" customFormat="false" ht="45" hidden="false" customHeight="false" outlineLevel="0" collapsed="false">
      <c r="A653" s="19" t="s">
        <v>25</v>
      </c>
      <c r="B653" s="24" t="s">
        <v>86</v>
      </c>
      <c r="C653" s="15" t="s">
        <v>26</v>
      </c>
      <c r="D653" s="16" t="n">
        <f aca="false">D654</f>
        <v>3002.7</v>
      </c>
    </row>
    <row r="654" customFormat="false" ht="15" hidden="false" customHeight="false" outlineLevel="0" collapsed="false">
      <c r="A654" s="19" t="s">
        <v>27</v>
      </c>
      <c r="B654" s="24" t="s">
        <v>86</v>
      </c>
      <c r="C654" s="15" t="s">
        <v>28</v>
      </c>
      <c r="D654" s="16" t="n">
        <f aca="false">'прил 5'!F90</f>
        <v>3002.7</v>
      </c>
    </row>
    <row r="655" customFormat="false" ht="15" hidden="false" customHeight="false" outlineLevel="0" collapsed="false">
      <c r="A655" s="19" t="s">
        <v>39</v>
      </c>
      <c r="B655" s="24" t="s">
        <v>86</v>
      </c>
      <c r="C655" s="15" t="s">
        <v>40</v>
      </c>
      <c r="D655" s="16" t="n">
        <f aca="false">D656</f>
        <v>381.4</v>
      </c>
    </row>
    <row r="656" customFormat="false" ht="15" hidden="false" customHeight="false" outlineLevel="0" collapsed="false">
      <c r="A656" s="19" t="s">
        <v>41</v>
      </c>
      <c r="B656" s="24" t="s">
        <v>86</v>
      </c>
      <c r="C656" s="15" t="s">
        <v>42</v>
      </c>
      <c r="D656" s="16" t="n">
        <f aca="false">'прил 5'!F92</f>
        <v>381.4</v>
      </c>
    </row>
    <row r="657" customFormat="false" ht="15" hidden="false" customHeight="false" outlineLevel="0" collapsed="false">
      <c r="A657" s="19" t="s">
        <v>63</v>
      </c>
      <c r="B657" s="24" t="s">
        <v>86</v>
      </c>
      <c r="C657" s="15" t="s">
        <v>64</v>
      </c>
      <c r="D657" s="16" t="n">
        <f aca="false">D658</f>
        <v>84</v>
      </c>
    </row>
    <row r="658" customFormat="false" ht="15" hidden="false" customHeight="false" outlineLevel="0" collapsed="false">
      <c r="A658" s="23" t="s">
        <v>65</v>
      </c>
      <c r="B658" s="24" t="s">
        <v>86</v>
      </c>
      <c r="C658" s="15" t="s">
        <v>66</v>
      </c>
      <c r="D658" s="16" t="n">
        <f aca="false">'прил 5'!F94</f>
        <v>84</v>
      </c>
    </row>
    <row r="659" customFormat="false" ht="15" hidden="false" customHeight="false" outlineLevel="0" collapsed="false">
      <c r="A659" s="17" t="s">
        <v>704</v>
      </c>
      <c r="B659" s="18" t="s">
        <v>705</v>
      </c>
      <c r="C659" s="16"/>
      <c r="D659" s="16" t="n">
        <f aca="false">D660+D663</f>
        <v>4291</v>
      </c>
    </row>
    <row r="660" customFormat="false" ht="15" hidden="false" customHeight="false" outlineLevel="0" collapsed="false">
      <c r="A660" s="20" t="s">
        <v>89</v>
      </c>
      <c r="B660" s="18" t="s">
        <v>90</v>
      </c>
      <c r="C660" s="16"/>
      <c r="D660" s="16" t="n">
        <f aca="false">D661</f>
        <v>3291</v>
      </c>
    </row>
    <row r="661" customFormat="false" ht="15" hidden="false" customHeight="false" outlineLevel="0" collapsed="false">
      <c r="A661" s="19" t="s">
        <v>39</v>
      </c>
      <c r="B661" s="18" t="s">
        <v>90</v>
      </c>
      <c r="C661" s="15" t="s">
        <v>40</v>
      </c>
      <c r="D661" s="16" t="n">
        <f aca="false">D662</f>
        <v>3291</v>
      </c>
    </row>
    <row r="662" customFormat="false" ht="15" hidden="false" customHeight="false" outlineLevel="0" collapsed="false">
      <c r="A662" s="19" t="s">
        <v>41</v>
      </c>
      <c r="B662" s="18" t="s">
        <v>90</v>
      </c>
      <c r="C662" s="15" t="s">
        <v>42</v>
      </c>
      <c r="D662" s="16" t="n">
        <f aca="false">'прил 5'!F98</f>
        <v>3291</v>
      </c>
    </row>
    <row r="663" customFormat="false" ht="15" hidden="false" customHeight="false" outlineLevel="0" collapsed="false">
      <c r="A663" s="20" t="s">
        <v>93</v>
      </c>
      <c r="B663" s="18" t="s">
        <v>94</v>
      </c>
      <c r="C663" s="16"/>
      <c r="D663" s="16" t="n">
        <f aca="false">D664</f>
        <v>1000</v>
      </c>
    </row>
    <row r="664" customFormat="false" ht="15" hidden="false" customHeight="false" outlineLevel="0" collapsed="false">
      <c r="A664" s="26" t="s">
        <v>63</v>
      </c>
      <c r="B664" s="18" t="s">
        <v>94</v>
      </c>
      <c r="C664" s="15" t="s">
        <v>64</v>
      </c>
      <c r="D664" s="16" t="n">
        <f aca="false">D665</f>
        <v>1000</v>
      </c>
    </row>
    <row r="665" customFormat="false" ht="15" hidden="false" customHeight="false" outlineLevel="0" collapsed="false">
      <c r="A665" s="14" t="s">
        <v>95</v>
      </c>
      <c r="B665" s="18" t="s">
        <v>94</v>
      </c>
      <c r="C665" s="15" t="s">
        <v>96</v>
      </c>
      <c r="D665" s="16" t="n">
        <f aca="false">'прил 5'!F102</f>
        <v>1000</v>
      </c>
    </row>
    <row r="666" customFormat="false" ht="15.6" hidden="false" customHeight="false" outlineLevel="0" collapsed="false">
      <c r="A666" s="27" t="s">
        <v>706</v>
      </c>
      <c r="B666" s="18"/>
      <c r="C666" s="22"/>
      <c r="D666" s="13" t="n">
        <f aca="false">D637+D659</f>
        <v>16250.85</v>
      </c>
    </row>
    <row r="667" customFormat="false" ht="15.6" hidden="false" customHeight="false" outlineLevel="0" collapsed="false">
      <c r="A667" s="53" t="s">
        <v>680</v>
      </c>
      <c r="B667" s="22"/>
      <c r="C667" s="22"/>
      <c r="D667" s="13" t="n">
        <f aca="false">D636+D666</f>
        <v>2806282.45</v>
      </c>
    </row>
  </sheetData>
  <mergeCells count="10">
    <mergeCell ref="B2:D2"/>
    <mergeCell ref="A3:D3"/>
    <mergeCell ref="B4:D4"/>
    <mergeCell ref="B6:D6"/>
    <mergeCell ref="A8:D8"/>
    <mergeCell ref="A9:D9"/>
    <mergeCell ref="A14:A16"/>
    <mergeCell ref="B14:B16"/>
    <mergeCell ref="C14:C16"/>
    <mergeCell ref="D15:D16"/>
  </mergeCells>
  <printOptions headings="false" gridLines="false" gridLinesSet="true" horizontalCentered="false" verticalCentered="false"/>
  <pageMargins left="0.7875" right="0.39375" top="0.7875" bottom="0.78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exif_MSED_810310e8a42ce695769b76fc9b6355c7e17593fc7a7b5d65f39aad6e39d7bc70</dc:description>
  <dc:language>ru-RU</dc:language>
  <cp:lastModifiedBy/>
  <cp:lastPrinted>2019-11-14T13:22:59Z</cp:lastPrinted>
  <dcterms:modified xsi:type="dcterms:W3CDTF">2019-12-02T11:18:17Z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